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615" windowWidth="24675" windowHeight="11610" tabRatio="727"/>
  </bookViews>
  <sheets>
    <sheet name="Mokyklos rezultatai 8 klasė" sheetId="31" r:id="rId1"/>
    <sheet name="p" sheetId="5" state="hidden" r:id="rId2"/>
    <sheet name="Matematika_pildymo_lapas" sheetId="36" state="hidden" r:id="rId3"/>
    <sheet name="Skaitymas_pildymo_lapas" sheetId="37" state="hidden" r:id="rId4"/>
    <sheet name="Rašymas_pildymo_lapas" sheetId="38" state="hidden" r:id="rId5"/>
    <sheet name="Istorija_pildymo_lapas" sheetId="39" state="hidden" r:id="rId6"/>
    <sheet name="rodikliai" sheetId="40" state="hidden" r:id="rId7"/>
  </sheets>
  <definedNames>
    <definedName name="_xlnm._FilterDatabase" localSheetId="5" hidden="1">Istorija_pildymo_lapas!$A$2:$BO$45</definedName>
    <definedName name="_xlnm._FilterDatabase" localSheetId="2" hidden="1">Matematika_pildymo_lapas!$A$2:$BR$45</definedName>
    <definedName name="Klase8">p!$A$37:$A$43</definedName>
    <definedName name="klase8a">p!$C$37:$C$67</definedName>
    <definedName name="klase8b">p!$C$68:$C$98</definedName>
    <definedName name="klase8c">p!$C$99:$C$128</definedName>
    <definedName name="klase8d">p!$C$129:$C$156</definedName>
    <definedName name="klase8e">p!$C$157:$C$186</definedName>
    <definedName name="klase8f">p!$C$187:$C$216</definedName>
    <definedName name="klase8g">p!$C$217:$C$246</definedName>
  </definedNames>
  <calcPr calcId="145621"/>
</workbook>
</file>

<file path=xl/calcChain.xml><?xml version="1.0" encoding="utf-8"?>
<calcChain xmlns="http://schemas.openxmlformats.org/spreadsheetml/2006/main">
  <c r="C102" i="5" l="1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179" i="5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195" i="5"/>
  <c r="C196" i="5"/>
  <c r="C197" i="5"/>
  <c r="C198" i="5"/>
  <c r="C199" i="5"/>
  <c r="C200" i="5"/>
  <c r="C201" i="5"/>
  <c r="C202" i="5"/>
  <c r="C203" i="5"/>
  <c r="C204" i="5"/>
  <c r="C205" i="5"/>
  <c r="C206" i="5"/>
  <c r="C207" i="5"/>
  <c r="C208" i="5"/>
  <c r="C209" i="5"/>
  <c r="C210" i="5"/>
  <c r="C211" i="5"/>
  <c r="C212" i="5"/>
  <c r="C213" i="5"/>
  <c r="C214" i="5"/>
  <c r="C215" i="5"/>
  <c r="C216" i="5"/>
  <c r="C217" i="5"/>
  <c r="C218" i="5"/>
  <c r="C219" i="5"/>
  <c r="C220" i="5"/>
  <c r="C221" i="5"/>
  <c r="C222" i="5"/>
  <c r="C223" i="5"/>
  <c r="C224" i="5"/>
  <c r="C225" i="5"/>
  <c r="C226" i="5"/>
  <c r="C227" i="5"/>
  <c r="C228" i="5"/>
  <c r="C229" i="5"/>
  <c r="C230" i="5"/>
  <c r="C231" i="5"/>
  <c r="C232" i="5"/>
  <c r="C233" i="5"/>
  <c r="C234" i="5"/>
  <c r="C235" i="5"/>
  <c r="C236" i="5"/>
  <c r="C237" i="5"/>
  <c r="C238" i="5"/>
  <c r="C239" i="5"/>
  <c r="C240" i="5"/>
  <c r="C241" i="5"/>
  <c r="C242" i="5"/>
  <c r="C243" i="5"/>
  <c r="C244" i="5"/>
  <c r="C245" i="5"/>
  <c r="C246" i="5"/>
  <c r="AZ68" i="36"/>
  <c r="BA68" i="36" s="1"/>
  <c r="BB68" i="36"/>
  <c r="BC68" i="36"/>
  <c r="BD68" i="36"/>
  <c r="BE68" i="36"/>
  <c r="BF68" i="36"/>
  <c r="BG68" i="36"/>
  <c r="BH68" i="36"/>
  <c r="BI68" i="36"/>
  <c r="BJ68" i="36"/>
  <c r="BK68" i="36"/>
  <c r="BL68" i="36"/>
  <c r="BM68" i="36"/>
  <c r="BN68" i="36"/>
  <c r="BO68" i="36"/>
  <c r="BP68" i="36"/>
  <c r="BQ68" i="36"/>
  <c r="BR68" i="36"/>
  <c r="BS68" i="36"/>
  <c r="AZ69" i="36"/>
  <c r="BA69" i="36" s="1"/>
  <c r="BB69" i="36"/>
  <c r="BC69" i="36"/>
  <c r="BD69" i="36"/>
  <c r="BE69" i="36"/>
  <c r="BF69" i="36"/>
  <c r="BG69" i="36"/>
  <c r="BH69" i="36"/>
  <c r="BI69" i="36"/>
  <c r="BJ69" i="36"/>
  <c r="BK69" i="36"/>
  <c r="BL69" i="36"/>
  <c r="BM69" i="36"/>
  <c r="BN69" i="36"/>
  <c r="BO69" i="36"/>
  <c r="BP69" i="36"/>
  <c r="BQ69" i="36"/>
  <c r="BR69" i="36" s="1"/>
  <c r="BS69" i="36"/>
  <c r="AZ70" i="36"/>
  <c r="BA70" i="36" s="1"/>
  <c r="BB70" i="36"/>
  <c r="BC70" i="36"/>
  <c r="BD70" i="36"/>
  <c r="BE70" i="36"/>
  <c r="BF70" i="36"/>
  <c r="BG70" i="36"/>
  <c r="BH70" i="36"/>
  <c r="BI70" i="36"/>
  <c r="BJ70" i="36"/>
  <c r="BK70" i="36"/>
  <c r="BL70" i="36"/>
  <c r="BM70" i="36"/>
  <c r="BN70" i="36"/>
  <c r="BO70" i="36"/>
  <c r="BP70" i="36" s="1"/>
  <c r="BQ70" i="36"/>
  <c r="BR70" i="36" s="1"/>
  <c r="BS70" i="36"/>
  <c r="AZ71" i="36"/>
  <c r="BA71" i="36"/>
  <c r="BB71" i="36"/>
  <c r="BC71" i="36"/>
  <c r="BD71" i="36" s="1"/>
  <c r="BE71" i="36"/>
  <c r="BF71" i="36" s="1"/>
  <c r="BG71" i="36"/>
  <c r="BH71" i="36" s="1"/>
  <c r="BI71" i="36"/>
  <c r="BJ71" i="36" s="1"/>
  <c r="BK71" i="36"/>
  <c r="BL71" i="36" s="1"/>
  <c r="BM71" i="36"/>
  <c r="BN71" i="36" s="1"/>
  <c r="BO71" i="36"/>
  <c r="BP71" i="36" s="1"/>
  <c r="BQ71" i="36"/>
  <c r="BR71" i="36" s="1"/>
  <c r="BS71" i="36"/>
  <c r="AZ72" i="36"/>
  <c r="BA72" i="36"/>
  <c r="BB72" i="36"/>
  <c r="BC72" i="36"/>
  <c r="BD72" i="36" s="1"/>
  <c r="BE72" i="36"/>
  <c r="BF72" i="36" s="1"/>
  <c r="BG72" i="36"/>
  <c r="BH72" i="36" s="1"/>
  <c r="BI72" i="36"/>
  <c r="BJ72" i="36" s="1"/>
  <c r="BK72" i="36"/>
  <c r="BL72" i="36" s="1"/>
  <c r="BM72" i="36"/>
  <c r="BN72" i="36" s="1"/>
  <c r="BO72" i="36"/>
  <c r="BP72" i="36" s="1"/>
  <c r="BQ72" i="36"/>
  <c r="BR72" i="36" s="1"/>
  <c r="BS72" i="36"/>
  <c r="AZ73" i="36"/>
  <c r="BA73" i="36"/>
  <c r="BB73" i="36"/>
  <c r="BC73" i="36"/>
  <c r="BD73" i="36" s="1"/>
  <c r="BE73" i="36"/>
  <c r="BF73" i="36" s="1"/>
  <c r="BG73" i="36"/>
  <c r="BH73" i="36" s="1"/>
  <c r="BI73" i="36"/>
  <c r="BJ73" i="36" s="1"/>
  <c r="BK73" i="36"/>
  <c r="BL73" i="36" s="1"/>
  <c r="BM73" i="36"/>
  <c r="BN73" i="36" s="1"/>
  <c r="BO73" i="36"/>
  <c r="BP73" i="36" s="1"/>
  <c r="BQ73" i="36"/>
  <c r="BR73" i="36" s="1"/>
  <c r="BS73" i="36"/>
  <c r="AZ74" i="36"/>
  <c r="BA74" i="36"/>
  <c r="BB74" i="36"/>
  <c r="BC74" i="36"/>
  <c r="BD74" i="36" s="1"/>
  <c r="BE74" i="36"/>
  <c r="BF74" i="36" s="1"/>
  <c r="BG74" i="36"/>
  <c r="BH74" i="36" s="1"/>
  <c r="BI74" i="36"/>
  <c r="BJ74" i="36" s="1"/>
  <c r="BK74" i="36"/>
  <c r="BL74" i="36" s="1"/>
  <c r="BM74" i="36"/>
  <c r="BN74" i="36" s="1"/>
  <c r="BO74" i="36"/>
  <c r="BP74" i="36" s="1"/>
  <c r="BQ74" i="36"/>
  <c r="BR74" i="36" s="1"/>
  <c r="BS74" i="36"/>
  <c r="AZ75" i="36"/>
  <c r="BA75" i="36"/>
  <c r="BB75" i="36"/>
  <c r="BC75" i="36"/>
  <c r="BD75" i="36" s="1"/>
  <c r="BE75" i="36"/>
  <c r="BF75" i="36" s="1"/>
  <c r="BG75" i="36"/>
  <c r="BH75" i="36" s="1"/>
  <c r="BI75" i="36"/>
  <c r="BJ75" i="36" s="1"/>
  <c r="BK75" i="36"/>
  <c r="BL75" i="36" s="1"/>
  <c r="BM75" i="36"/>
  <c r="BN75" i="36" s="1"/>
  <c r="BO75" i="36"/>
  <c r="BP75" i="36" s="1"/>
  <c r="BQ75" i="36"/>
  <c r="BR75" i="36" s="1"/>
  <c r="BS75" i="36"/>
  <c r="AZ76" i="36"/>
  <c r="BA76" i="36"/>
  <c r="BB76" i="36"/>
  <c r="BC76" i="36"/>
  <c r="BD76" i="36" s="1"/>
  <c r="BE76" i="36"/>
  <c r="BF76" i="36" s="1"/>
  <c r="BG76" i="36"/>
  <c r="BH76" i="36" s="1"/>
  <c r="BI76" i="36"/>
  <c r="BJ76" i="36" s="1"/>
  <c r="BK76" i="36"/>
  <c r="BL76" i="36" s="1"/>
  <c r="BM76" i="36"/>
  <c r="BN76" i="36" s="1"/>
  <c r="BO76" i="36"/>
  <c r="BP76" i="36" s="1"/>
  <c r="BQ76" i="36"/>
  <c r="BR76" i="36" s="1"/>
  <c r="BS76" i="36"/>
  <c r="AZ77" i="36"/>
  <c r="BA77" i="36"/>
  <c r="BB77" i="36"/>
  <c r="BC77" i="36"/>
  <c r="BD77" i="36" s="1"/>
  <c r="BE77" i="36"/>
  <c r="BF77" i="36" s="1"/>
  <c r="BG77" i="36"/>
  <c r="BH77" i="36" s="1"/>
  <c r="BI77" i="36"/>
  <c r="BJ77" i="36" s="1"/>
  <c r="BK77" i="36"/>
  <c r="BL77" i="36" s="1"/>
  <c r="BM77" i="36"/>
  <c r="BN77" i="36" s="1"/>
  <c r="BO77" i="36"/>
  <c r="BP77" i="36" s="1"/>
  <c r="BQ77" i="36"/>
  <c r="BR77" i="36" s="1"/>
  <c r="BS77" i="36"/>
  <c r="AZ78" i="36"/>
  <c r="BA78" i="36"/>
  <c r="BB78" i="36"/>
  <c r="BC78" i="36"/>
  <c r="BD78" i="36" s="1"/>
  <c r="BE78" i="36"/>
  <c r="BF78" i="36" s="1"/>
  <c r="BG78" i="36"/>
  <c r="BH78" i="36" s="1"/>
  <c r="BI78" i="36"/>
  <c r="BJ78" i="36" s="1"/>
  <c r="BK78" i="36"/>
  <c r="BL78" i="36" s="1"/>
  <c r="BM78" i="36"/>
  <c r="BN78" i="36" s="1"/>
  <c r="BO78" i="36"/>
  <c r="BP78" i="36" s="1"/>
  <c r="BQ78" i="36"/>
  <c r="BR78" i="36" s="1"/>
  <c r="BS78" i="36"/>
  <c r="AZ79" i="36"/>
  <c r="BA79" i="36"/>
  <c r="BB79" i="36"/>
  <c r="BC79" i="36"/>
  <c r="BD79" i="36" s="1"/>
  <c r="BE79" i="36"/>
  <c r="BF79" i="36" s="1"/>
  <c r="BG79" i="36"/>
  <c r="BH79" i="36" s="1"/>
  <c r="BI79" i="36"/>
  <c r="BJ79" i="36" s="1"/>
  <c r="BK79" i="36"/>
  <c r="BL79" i="36" s="1"/>
  <c r="BM79" i="36"/>
  <c r="BN79" i="36" s="1"/>
  <c r="BO79" i="36"/>
  <c r="BP79" i="36" s="1"/>
  <c r="BQ79" i="36"/>
  <c r="BR79" i="36" s="1"/>
  <c r="BS79" i="36"/>
  <c r="AZ80" i="36"/>
  <c r="BA80" i="36"/>
  <c r="BB80" i="36"/>
  <c r="BC80" i="36"/>
  <c r="BD80" i="36" s="1"/>
  <c r="BE80" i="36"/>
  <c r="BF80" i="36" s="1"/>
  <c r="BG80" i="36"/>
  <c r="BH80" i="36" s="1"/>
  <c r="BI80" i="36"/>
  <c r="BJ80" i="36" s="1"/>
  <c r="BK80" i="36"/>
  <c r="BL80" i="36" s="1"/>
  <c r="BM80" i="36"/>
  <c r="BN80" i="36" s="1"/>
  <c r="BO80" i="36"/>
  <c r="BP80" i="36" s="1"/>
  <c r="BQ80" i="36"/>
  <c r="BR80" i="36" s="1"/>
  <c r="BS80" i="36"/>
  <c r="AZ81" i="36"/>
  <c r="BA81" i="36"/>
  <c r="BB81" i="36"/>
  <c r="BC81" i="36"/>
  <c r="BD81" i="36" s="1"/>
  <c r="BE81" i="36"/>
  <c r="BF81" i="36" s="1"/>
  <c r="BG81" i="36"/>
  <c r="BH81" i="36" s="1"/>
  <c r="BI81" i="36"/>
  <c r="BJ81" i="36" s="1"/>
  <c r="BK81" i="36"/>
  <c r="BL81" i="36" s="1"/>
  <c r="BM81" i="36"/>
  <c r="BN81" i="36" s="1"/>
  <c r="BO81" i="36"/>
  <c r="BP81" i="36" s="1"/>
  <c r="BQ81" i="36"/>
  <c r="BR81" i="36" s="1"/>
  <c r="BS81" i="36"/>
  <c r="AZ82" i="36"/>
  <c r="BA82" i="36"/>
  <c r="BB82" i="36"/>
  <c r="BC82" i="36"/>
  <c r="BD82" i="36" s="1"/>
  <c r="BE82" i="36"/>
  <c r="BF82" i="36" s="1"/>
  <c r="BG82" i="36"/>
  <c r="BH82" i="36" s="1"/>
  <c r="BI82" i="36"/>
  <c r="BJ82" i="36" s="1"/>
  <c r="BK82" i="36"/>
  <c r="BL82" i="36" s="1"/>
  <c r="BM82" i="36"/>
  <c r="BN82" i="36" s="1"/>
  <c r="BO82" i="36"/>
  <c r="BP82" i="36" s="1"/>
  <c r="BQ82" i="36"/>
  <c r="BR82" i="36" s="1"/>
  <c r="BS82" i="36"/>
  <c r="AZ83" i="36"/>
  <c r="BA83" i="36"/>
  <c r="BB83" i="36"/>
  <c r="BC83" i="36"/>
  <c r="BD83" i="36" s="1"/>
  <c r="BE83" i="36"/>
  <c r="BF83" i="36" s="1"/>
  <c r="BG83" i="36"/>
  <c r="BH83" i="36" s="1"/>
  <c r="BI83" i="36"/>
  <c r="BJ83" i="36" s="1"/>
  <c r="BK83" i="36"/>
  <c r="BL83" i="36" s="1"/>
  <c r="BM83" i="36"/>
  <c r="BN83" i="36" s="1"/>
  <c r="BO83" i="36"/>
  <c r="BP83" i="36" s="1"/>
  <c r="BQ83" i="36"/>
  <c r="BR83" i="36" s="1"/>
  <c r="BS83" i="36"/>
  <c r="AZ84" i="36"/>
  <c r="BA84" i="36"/>
  <c r="BB84" i="36"/>
  <c r="BC84" i="36"/>
  <c r="BD84" i="36" s="1"/>
  <c r="BE84" i="36"/>
  <c r="BF84" i="36" s="1"/>
  <c r="BG84" i="36"/>
  <c r="BH84" i="36" s="1"/>
  <c r="BI84" i="36"/>
  <c r="BJ84" i="36" s="1"/>
  <c r="BK84" i="36"/>
  <c r="BL84" i="36" s="1"/>
  <c r="BM84" i="36"/>
  <c r="BN84" i="36" s="1"/>
  <c r="BO84" i="36"/>
  <c r="BP84" i="36" s="1"/>
  <c r="BQ84" i="36"/>
  <c r="BR84" i="36" s="1"/>
  <c r="BS84" i="36"/>
  <c r="AZ85" i="36"/>
  <c r="BA85" i="36"/>
  <c r="BB85" i="36"/>
  <c r="BC85" i="36"/>
  <c r="BD85" i="36" s="1"/>
  <c r="BE85" i="36"/>
  <c r="BF85" i="36" s="1"/>
  <c r="BG85" i="36"/>
  <c r="BH85" i="36" s="1"/>
  <c r="BI85" i="36"/>
  <c r="BJ85" i="36" s="1"/>
  <c r="BK85" i="36"/>
  <c r="BL85" i="36" s="1"/>
  <c r="BM85" i="36"/>
  <c r="BN85" i="36" s="1"/>
  <c r="BO85" i="36"/>
  <c r="BP85" i="36" s="1"/>
  <c r="BQ85" i="36"/>
  <c r="BR85" i="36" s="1"/>
  <c r="BS85" i="36"/>
  <c r="AZ86" i="36"/>
  <c r="BA86" i="36"/>
  <c r="BB86" i="36"/>
  <c r="BC86" i="36"/>
  <c r="BD86" i="36" s="1"/>
  <c r="BE86" i="36"/>
  <c r="BF86" i="36" s="1"/>
  <c r="BG86" i="36"/>
  <c r="BH86" i="36" s="1"/>
  <c r="BI86" i="36"/>
  <c r="BJ86" i="36" s="1"/>
  <c r="BK86" i="36"/>
  <c r="BL86" i="36" s="1"/>
  <c r="BM86" i="36"/>
  <c r="BN86" i="36" s="1"/>
  <c r="BO86" i="36"/>
  <c r="BP86" i="36" s="1"/>
  <c r="BQ86" i="36"/>
  <c r="BR86" i="36" s="1"/>
  <c r="BS86" i="36"/>
  <c r="AZ87" i="36"/>
  <c r="BA87" i="36"/>
  <c r="BB87" i="36"/>
  <c r="BC87" i="36"/>
  <c r="BD87" i="36" s="1"/>
  <c r="BE87" i="36"/>
  <c r="BF87" i="36" s="1"/>
  <c r="BG87" i="36"/>
  <c r="BH87" i="36" s="1"/>
  <c r="BI87" i="36"/>
  <c r="BJ87" i="36" s="1"/>
  <c r="BK87" i="36"/>
  <c r="BL87" i="36" s="1"/>
  <c r="BM87" i="36"/>
  <c r="BN87" i="36" s="1"/>
  <c r="BO87" i="36"/>
  <c r="BP87" i="36" s="1"/>
  <c r="BQ87" i="36"/>
  <c r="BR87" i="36" s="1"/>
  <c r="BS87" i="36"/>
  <c r="AZ88" i="36"/>
  <c r="BA88" i="36"/>
  <c r="BB88" i="36"/>
  <c r="BC88" i="36"/>
  <c r="BD88" i="36" s="1"/>
  <c r="BE88" i="36"/>
  <c r="BF88" i="36" s="1"/>
  <c r="BG88" i="36"/>
  <c r="BH88" i="36" s="1"/>
  <c r="BI88" i="36"/>
  <c r="BJ88" i="36" s="1"/>
  <c r="BK88" i="36"/>
  <c r="BL88" i="36" s="1"/>
  <c r="BM88" i="36"/>
  <c r="BN88" i="36" s="1"/>
  <c r="BO88" i="36"/>
  <c r="BP88" i="36" s="1"/>
  <c r="BQ88" i="36"/>
  <c r="BR88" i="36" s="1"/>
  <c r="BS88" i="36"/>
  <c r="AZ89" i="36"/>
  <c r="BA89" i="36"/>
  <c r="BB89" i="36"/>
  <c r="BC89" i="36"/>
  <c r="BD89" i="36" s="1"/>
  <c r="BE89" i="36"/>
  <c r="BF89" i="36" s="1"/>
  <c r="BG89" i="36"/>
  <c r="BH89" i="36" s="1"/>
  <c r="BI89" i="36"/>
  <c r="BJ89" i="36" s="1"/>
  <c r="BK89" i="36"/>
  <c r="BL89" i="36" s="1"/>
  <c r="BM89" i="36"/>
  <c r="BN89" i="36" s="1"/>
  <c r="BO89" i="36"/>
  <c r="BP89" i="36" s="1"/>
  <c r="BQ89" i="36"/>
  <c r="BR89" i="36" s="1"/>
  <c r="BS89" i="36"/>
  <c r="AZ90" i="36"/>
  <c r="BA90" i="36"/>
  <c r="BB90" i="36"/>
  <c r="BC90" i="36"/>
  <c r="BD90" i="36" s="1"/>
  <c r="BE90" i="36"/>
  <c r="BF90" i="36" s="1"/>
  <c r="BG90" i="36"/>
  <c r="BH90" i="36" s="1"/>
  <c r="BI90" i="36"/>
  <c r="BJ90" i="36" s="1"/>
  <c r="BK90" i="36"/>
  <c r="BL90" i="36" s="1"/>
  <c r="BM90" i="36"/>
  <c r="BN90" i="36" s="1"/>
  <c r="BO90" i="36"/>
  <c r="BP90" i="36" s="1"/>
  <c r="BQ90" i="36"/>
  <c r="BR90" i="36" s="1"/>
  <c r="BS90" i="36"/>
  <c r="AZ91" i="36"/>
  <c r="BA91" i="36"/>
  <c r="BB91" i="36"/>
  <c r="BC91" i="36"/>
  <c r="BD91" i="36" s="1"/>
  <c r="BE91" i="36"/>
  <c r="BF91" i="36" s="1"/>
  <c r="BG91" i="36"/>
  <c r="BH91" i="36" s="1"/>
  <c r="BI91" i="36"/>
  <c r="BJ91" i="36" s="1"/>
  <c r="BK91" i="36"/>
  <c r="BL91" i="36" s="1"/>
  <c r="BM91" i="36"/>
  <c r="BN91" i="36" s="1"/>
  <c r="BO91" i="36"/>
  <c r="BP91" i="36" s="1"/>
  <c r="BQ91" i="36"/>
  <c r="BR91" i="36" s="1"/>
  <c r="BS91" i="36"/>
  <c r="AZ92" i="36"/>
  <c r="BA92" i="36"/>
  <c r="BB92" i="36"/>
  <c r="BC92" i="36"/>
  <c r="BD92" i="36" s="1"/>
  <c r="BE92" i="36"/>
  <c r="BF92" i="36" s="1"/>
  <c r="BG92" i="36"/>
  <c r="BH92" i="36" s="1"/>
  <c r="BI92" i="36"/>
  <c r="BJ92" i="36" s="1"/>
  <c r="BK92" i="36"/>
  <c r="BL92" i="36" s="1"/>
  <c r="BM92" i="36"/>
  <c r="BN92" i="36" s="1"/>
  <c r="BO92" i="36"/>
  <c r="BP92" i="36" s="1"/>
  <c r="BQ92" i="36"/>
  <c r="BR92" i="36" s="1"/>
  <c r="BS92" i="36"/>
  <c r="AZ93" i="36"/>
  <c r="BA93" i="36"/>
  <c r="BB93" i="36"/>
  <c r="BC93" i="36"/>
  <c r="BD93" i="36" s="1"/>
  <c r="BE93" i="36"/>
  <c r="BF93" i="36" s="1"/>
  <c r="BG93" i="36"/>
  <c r="BH93" i="36" s="1"/>
  <c r="BI93" i="36"/>
  <c r="BJ93" i="36" s="1"/>
  <c r="BK93" i="36"/>
  <c r="BL93" i="36" s="1"/>
  <c r="BM93" i="36"/>
  <c r="BN93" i="36" s="1"/>
  <c r="BO93" i="36"/>
  <c r="BP93" i="36" s="1"/>
  <c r="BQ93" i="36"/>
  <c r="BR93" i="36" s="1"/>
  <c r="BS93" i="36"/>
  <c r="AZ94" i="36"/>
  <c r="BA94" i="36"/>
  <c r="BB94" i="36"/>
  <c r="BC94" i="36"/>
  <c r="BD94" i="36" s="1"/>
  <c r="BE94" i="36"/>
  <c r="BF94" i="36" s="1"/>
  <c r="BG94" i="36"/>
  <c r="BH94" i="36" s="1"/>
  <c r="BI94" i="36"/>
  <c r="BJ94" i="36" s="1"/>
  <c r="BK94" i="36"/>
  <c r="BL94" i="36" s="1"/>
  <c r="BM94" i="36"/>
  <c r="BN94" i="36" s="1"/>
  <c r="BO94" i="36"/>
  <c r="BP94" i="36" s="1"/>
  <c r="BQ94" i="36"/>
  <c r="BR94" i="36" s="1"/>
  <c r="BS94" i="36"/>
  <c r="AZ95" i="36"/>
  <c r="BA95" i="36"/>
  <c r="BB95" i="36"/>
  <c r="BC95" i="36"/>
  <c r="BD95" i="36" s="1"/>
  <c r="BE95" i="36"/>
  <c r="BF95" i="36" s="1"/>
  <c r="BG95" i="36"/>
  <c r="BH95" i="36" s="1"/>
  <c r="BI95" i="36"/>
  <c r="BJ95" i="36" s="1"/>
  <c r="BK95" i="36"/>
  <c r="BL95" i="36" s="1"/>
  <c r="BM95" i="36"/>
  <c r="BN95" i="36" s="1"/>
  <c r="BO95" i="36"/>
  <c r="BP95" i="36" s="1"/>
  <c r="BQ95" i="36"/>
  <c r="BR95" i="36" s="1"/>
  <c r="BS95" i="36"/>
  <c r="AZ96" i="36"/>
  <c r="BA96" i="36"/>
  <c r="BB96" i="36"/>
  <c r="BC96" i="36"/>
  <c r="BD96" i="36" s="1"/>
  <c r="BE96" i="36"/>
  <c r="BF96" i="36" s="1"/>
  <c r="BG96" i="36"/>
  <c r="BH96" i="36" s="1"/>
  <c r="BI96" i="36"/>
  <c r="BJ96" i="36" s="1"/>
  <c r="BK96" i="36"/>
  <c r="BL96" i="36" s="1"/>
  <c r="BM96" i="36"/>
  <c r="BN96" i="36" s="1"/>
  <c r="BO96" i="36"/>
  <c r="BP96" i="36" s="1"/>
  <c r="BQ96" i="36"/>
  <c r="BR96" i="36" s="1"/>
  <c r="BS96" i="36"/>
  <c r="AZ97" i="36"/>
  <c r="BA97" i="36"/>
  <c r="BB97" i="36"/>
  <c r="BC97" i="36"/>
  <c r="BD97" i="36" s="1"/>
  <c r="BE97" i="36"/>
  <c r="BF97" i="36" s="1"/>
  <c r="BG97" i="36"/>
  <c r="BH97" i="36" s="1"/>
  <c r="BI97" i="36"/>
  <c r="BJ97" i="36" s="1"/>
  <c r="BK97" i="36"/>
  <c r="BL97" i="36" s="1"/>
  <c r="BM97" i="36"/>
  <c r="BN97" i="36" s="1"/>
  <c r="BO97" i="36"/>
  <c r="BP97" i="36" s="1"/>
  <c r="BQ97" i="36"/>
  <c r="BR97" i="36" s="1"/>
  <c r="BS97" i="36"/>
  <c r="AZ98" i="36"/>
  <c r="BA98" i="36"/>
  <c r="BB98" i="36"/>
  <c r="BC98" i="36"/>
  <c r="BD98" i="36" s="1"/>
  <c r="BE98" i="36"/>
  <c r="BF98" i="36" s="1"/>
  <c r="BG98" i="36"/>
  <c r="BH98" i="36" s="1"/>
  <c r="BI98" i="36"/>
  <c r="BJ98" i="36" s="1"/>
  <c r="BK98" i="36"/>
  <c r="BL98" i="36" s="1"/>
  <c r="BM98" i="36"/>
  <c r="BN98" i="36" s="1"/>
  <c r="BO98" i="36"/>
  <c r="BP98" i="36" s="1"/>
  <c r="BQ98" i="36"/>
  <c r="BR98" i="36" s="1"/>
  <c r="BS98" i="36"/>
  <c r="AZ99" i="36"/>
  <c r="BA99" i="36"/>
  <c r="BB99" i="36"/>
  <c r="BC99" i="36"/>
  <c r="BD99" i="36" s="1"/>
  <c r="BE99" i="36"/>
  <c r="BF99" i="36" s="1"/>
  <c r="BG99" i="36"/>
  <c r="BH99" i="36" s="1"/>
  <c r="BI99" i="36"/>
  <c r="BJ99" i="36" s="1"/>
  <c r="BK99" i="36"/>
  <c r="BL99" i="36" s="1"/>
  <c r="BM99" i="36"/>
  <c r="BN99" i="36" s="1"/>
  <c r="BO99" i="36"/>
  <c r="BP99" i="36" s="1"/>
  <c r="BQ99" i="36"/>
  <c r="BR99" i="36" s="1"/>
  <c r="BS99" i="36"/>
  <c r="AZ100" i="36"/>
  <c r="BA100" i="36"/>
  <c r="BB100" i="36"/>
  <c r="BC100" i="36"/>
  <c r="BD100" i="36" s="1"/>
  <c r="BE100" i="36"/>
  <c r="BF100" i="36" s="1"/>
  <c r="BG100" i="36"/>
  <c r="BH100" i="36" s="1"/>
  <c r="BI100" i="36"/>
  <c r="BJ100" i="36" s="1"/>
  <c r="BK100" i="36"/>
  <c r="BL100" i="36" s="1"/>
  <c r="BM100" i="36"/>
  <c r="BN100" i="36" s="1"/>
  <c r="BO100" i="36"/>
  <c r="BP100" i="36" s="1"/>
  <c r="BQ100" i="36"/>
  <c r="BR100" i="36" s="1"/>
  <c r="BS100" i="36"/>
  <c r="AZ101" i="36"/>
  <c r="BA101" i="36"/>
  <c r="BB101" i="36"/>
  <c r="BC101" i="36"/>
  <c r="BD101" i="36" s="1"/>
  <c r="BE101" i="36"/>
  <c r="BF101" i="36" s="1"/>
  <c r="BG101" i="36"/>
  <c r="BH101" i="36" s="1"/>
  <c r="BI101" i="36"/>
  <c r="BJ101" i="36" s="1"/>
  <c r="BK101" i="36"/>
  <c r="BL101" i="36" s="1"/>
  <c r="BM101" i="36"/>
  <c r="BN101" i="36" s="1"/>
  <c r="BO101" i="36"/>
  <c r="BP101" i="36" s="1"/>
  <c r="BQ101" i="36"/>
  <c r="BR101" i="36" s="1"/>
  <c r="BS101" i="36"/>
  <c r="AZ102" i="36"/>
  <c r="BA102" i="36"/>
  <c r="BB102" i="36"/>
  <c r="BC102" i="36"/>
  <c r="BD102" i="36"/>
  <c r="BE102" i="36"/>
  <c r="BF102" i="36"/>
  <c r="BG102" i="36"/>
  <c r="BH102" i="36"/>
  <c r="BI102" i="36"/>
  <c r="BJ102" i="36"/>
  <c r="BK102" i="36"/>
  <c r="BL102" i="36"/>
  <c r="BM102" i="36"/>
  <c r="BN102" i="36"/>
  <c r="BO102" i="36"/>
  <c r="BP102" i="36"/>
  <c r="BQ102" i="36"/>
  <c r="BR102" i="36"/>
  <c r="BS102" i="36"/>
  <c r="AZ103" i="36"/>
  <c r="BA103" i="36"/>
  <c r="BB103" i="36"/>
  <c r="BC103" i="36"/>
  <c r="BD103" i="36" s="1"/>
  <c r="BE103" i="36"/>
  <c r="BF103" i="36" s="1"/>
  <c r="BG103" i="36"/>
  <c r="BH103" i="36" s="1"/>
  <c r="BI103" i="36"/>
  <c r="BJ103" i="36" s="1"/>
  <c r="BK103" i="36"/>
  <c r="BL103" i="36" s="1"/>
  <c r="BM103" i="36"/>
  <c r="BN103" i="36" s="1"/>
  <c r="BO103" i="36"/>
  <c r="BP103" i="36" s="1"/>
  <c r="BQ103" i="36"/>
  <c r="BR103" i="36" s="1"/>
  <c r="BS103" i="36"/>
  <c r="AZ104" i="36"/>
  <c r="BA104" i="36"/>
  <c r="BB104" i="36"/>
  <c r="BC104" i="36"/>
  <c r="BD104" i="36" s="1"/>
  <c r="BE104" i="36"/>
  <c r="BF104" i="36" s="1"/>
  <c r="BG104" i="36"/>
  <c r="BH104" i="36" s="1"/>
  <c r="BI104" i="36"/>
  <c r="BJ104" i="36" s="1"/>
  <c r="BK104" i="36"/>
  <c r="BL104" i="36" s="1"/>
  <c r="BM104" i="36"/>
  <c r="BN104" i="36" s="1"/>
  <c r="BO104" i="36"/>
  <c r="BP104" i="36" s="1"/>
  <c r="BQ104" i="36"/>
  <c r="BR104" i="36" s="1"/>
  <c r="BS104" i="36"/>
  <c r="AZ105" i="36"/>
  <c r="BA105" i="36"/>
  <c r="BB105" i="36"/>
  <c r="BC105" i="36"/>
  <c r="BD105" i="36" s="1"/>
  <c r="BE105" i="36"/>
  <c r="BF105" i="36" s="1"/>
  <c r="BG105" i="36"/>
  <c r="BH105" i="36" s="1"/>
  <c r="BI105" i="36"/>
  <c r="BJ105" i="36" s="1"/>
  <c r="BK105" i="36"/>
  <c r="BL105" i="36" s="1"/>
  <c r="BM105" i="36"/>
  <c r="BN105" i="36" s="1"/>
  <c r="BO105" i="36"/>
  <c r="BP105" i="36" s="1"/>
  <c r="BQ105" i="36"/>
  <c r="BR105" i="36" s="1"/>
  <c r="BS105" i="36"/>
  <c r="AZ106" i="36"/>
  <c r="BA106" i="36"/>
  <c r="BB106" i="36"/>
  <c r="BC106" i="36"/>
  <c r="BD106" i="36" s="1"/>
  <c r="BE106" i="36"/>
  <c r="BF106" i="36" s="1"/>
  <c r="BG106" i="36"/>
  <c r="BH106" i="36" s="1"/>
  <c r="BI106" i="36"/>
  <c r="BJ106" i="36" s="1"/>
  <c r="BK106" i="36"/>
  <c r="BL106" i="36" s="1"/>
  <c r="BM106" i="36"/>
  <c r="BN106" i="36" s="1"/>
  <c r="BO106" i="36"/>
  <c r="BP106" i="36" s="1"/>
  <c r="BQ106" i="36"/>
  <c r="BR106" i="36" s="1"/>
  <c r="BS106" i="36"/>
  <c r="AZ107" i="36"/>
  <c r="BA107" i="36"/>
  <c r="BB107" i="36"/>
  <c r="BC107" i="36"/>
  <c r="BD107" i="36" s="1"/>
  <c r="BE107" i="36"/>
  <c r="BF107" i="36" s="1"/>
  <c r="BG107" i="36"/>
  <c r="BH107" i="36" s="1"/>
  <c r="BI107" i="36"/>
  <c r="BJ107" i="36" s="1"/>
  <c r="BK107" i="36"/>
  <c r="BL107" i="36" s="1"/>
  <c r="BM107" i="36"/>
  <c r="BN107" i="36" s="1"/>
  <c r="BO107" i="36"/>
  <c r="BP107" i="36" s="1"/>
  <c r="BQ107" i="36"/>
  <c r="BR107" i="36" s="1"/>
  <c r="BS107" i="36"/>
  <c r="AZ108" i="36"/>
  <c r="BA108" i="36"/>
  <c r="BB108" i="36"/>
  <c r="BC108" i="36"/>
  <c r="BD108" i="36" s="1"/>
  <c r="BE108" i="36"/>
  <c r="BF108" i="36" s="1"/>
  <c r="BG108" i="36"/>
  <c r="BH108" i="36" s="1"/>
  <c r="BI108" i="36"/>
  <c r="BJ108" i="36" s="1"/>
  <c r="BK108" i="36"/>
  <c r="BL108" i="36" s="1"/>
  <c r="BM108" i="36"/>
  <c r="BN108" i="36" s="1"/>
  <c r="BO108" i="36"/>
  <c r="BP108" i="36" s="1"/>
  <c r="BQ108" i="36"/>
  <c r="BR108" i="36" s="1"/>
  <c r="BS108" i="36"/>
  <c r="AZ109" i="36"/>
  <c r="BA109" i="36"/>
  <c r="BB109" i="36"/>
  <c r="BC109" i="36"/>
  <c r="BD109" i="36" s="1"/>
  <c r="BE109" i="36"/>
  <c r="BF109" i="36" s="1"/>
  <c r="BG109" i="36"/>
  <c r="BH109" i="36" s="1"/>
  <c r="BI109" i="36"/>
  <c r="BJ109" i="36" s="1"/>
  <c r="BK109" i="36"/>
  <c r="BL109" i="36" s="1"/>
  <c r="BM109" i="36"/>
  <c r="BN109" i="36" s="1"/>
  <c r="BO109" i="36"/>
  <c r="BP109" i="36" s="1"/>
  <c r="BQ109" i="36"/>
  <c r="BR109" i="36" s="1"/>
  <c r="BS109" i="36"/>
  <c r="AZ110" i="36"/>
  <c r="BA110" i="36"/>
  <c r="BB110" i="36"/>
  <c r="BC110" i="36"/>
  <c r="BD110" i="36" s="1"/>
  <c r="BE110" i="36"/>
  <c r="BF110" i="36" s="1"/>
  <c r="BG110" i="36"/>
  <c r="BH110" i="36" s="1"/>
  <c r="BI110" i="36"/>
  <c r="BJ110" i="36" s="1"/>
  <c r="BK110" i="36"/>
  <c r="BL110" i="36" s="1"/>
  <c r="BM110" i="36"/>
  <c r="BN110" i="36" s="1"/>
  <c r="BO110" i="36"/>
  <c r="BP110" i="36" s="1"/>
  <c r="BQ110" i="36"/>
  <c r="BR110" i="36" s="1"/>
  <c r="BS110" i="36"/>
  <c r="AZ111" i="36"/>
  <c r="BA111" i="36"/>
  <c r="BB111" i="36"/>
  <c r="BC111" i="36"/>
  <c r="BD111" i="36" s="1"/>
  <c r="BE111" i="36"/>
  <c r="BF111" i="36" s="1"/>
  <c r="BG111" i="36"/>
  <c r="BH111" i="36" s="1"/>
  <c r="BI111" i="36"/>
  <c r="BJ111" i="36" s="1"/>
  <c r="BK111" i="36"/>
  <c r="BL111" i="36" s="1"/>
  <c r="BM111" i="36"/>
  <c r="BN111" i="36" s="1"/>
  <c r="BO111" i="36"/>
  <c r="BP111" i="36" s="1"/>
  <c r="BQ111" i="36"/>
  <c r="BR111" i="36" s="1"/>
  <c r="BS111" i="36"/>
  <c r="AZ112" i="36"/>
  <c r="BA112" i="36"/>
  <c r="BB112" i="36"/>
  <c r="BC112" i="36"/>
  <c r="BD112" i="36"/>
  <c r="BE112" i="36"/>
  <c r="BF112" i="36"/>
  <c r="BG112" i="36"/>
  <c r="BH112" i="36"/>
  <c r="BI112" i="36"/>
  <c r="BJ112" i="36"/>
  <c r="BK112" i="36"/>
  <c r="BL112" i="36"/>
  <c r="BM112" i="36"/>
  <c r="BN112" i="36"/>
  <c r="BO112" i="36"/>
  <c r="BP112" i="36"/>
  <c r="BQ112" i="36"/>
  <c r="BR112" i="36"/>
  <c r="BS112" i="36"/>
  <c r="AZ113" i="36"/>
  <c r="BA113" i="36"/>
  <c r="BB113" i="36"/>
  <c r="BC113" i="36"/>
  <c r="BD113" i="36" s="1"/>
  <c r="BE113" i="36"/>
  <c r="BF113" i="36" s="1"/>
  <c r="BG113" i="36"/>
  <c r="BH113" i="36" s="1"/>
  <c r="BI113" i="36"/>
  <c r="BJ113" i="36" s="1"/>
  <c r="BK113" i="36"/>
  <c r="BL113" i="36" s="1"/>
  <c r="BM113" i="36"/>
  <c r="BN113" i="36" s="1"/>
  <c r="BO113" i="36"/>
  <c r="BP113" i="36" s="1"/>
  <c r="BQ113" i="36"/>
  <c r="BR113" i="36" s="1"/>
  <c r="BS113" i="36"/>
  <c r="AZ114" i="36"/>
  <c r="BA114" i="36"/>
  <c r="BB114" i="36"/>
  <c r="BC114" i="36"/>
  <c r="BD114" i="36" s="1"/>
  <c r="BE114" i="36"/>
  <c r="BF114" i="36" s="1"/>
  <c r="BG114" i="36"/>
  <c r="BH114" i="36" s="1"/>
  <c r="BI114" i="36"/>
  <c r="BJ114" i="36" s="1"/>
  <c r="BK114" i="36"/>
  <c r="BL114" i="36" s="1"/>
  <c r="BM114" i="36"/>
  <c r="BN114" i="36" s="1"/>
  <c r="BO114" i="36"/>
  <c r="BP114" i="36" s="1"/>
  <c r="BQ114" i="36"/>
  <c r="BR114" i="36" s="1"/>
  <c r="BS114" i="36"/>
  <c r="AZ115" i="36"/>
  <c r="BA115" i="36"/>
  <c r="BB115" i="36"/>
  <c r="BC115" i="36"/>
  <c r="BD115" i="36" s="1"/>
  <c r="BE115" i="36"/>
  <c r="BF115" i="36" s="1"/>
  <c r="BG115" i="36"/>
  <c r="BH115" i="36" s="1"/>
  <c r="BI115" i="36"/>
  <c r="BJ115" i="36" s="1"/>
  <c r="BK115" i="36"/>
  <c r="BL115" i="36" s="1"/>
  <c r="BM115" i="36"/>
  <c r="BN115" i="36" s="1"/>
  <c r="BO115" i="36"/>
  <c r="BP115" i="36" s="1"/>
  <c r="BQ115" i="36"/>
  <c r="BR115" i="36" s="1"/>
  <c r="BS115" i="36"/>
  <c r="AZ116" i="36"/>
  <c r="BA116" i="36"/>
  <c r="BB116" i="36"/>
  <c r="BC116" i="36"/>
  <c r="BD116" i="36" s="1"/>
  <c r="BE116" i="36"/>
  <c r="BF116" i="36" s="1"/>
  <c r="BG116" i="36"/>
  <c r="BH116" i="36" s="1"/>
  <c r="BI116" i="36"/>
  <c r="BJ116" i="36" s="1"/>
  <c r="BK116" i="36"/>
  <c r="BL116" i="36" s="1"/>
  <c r="BM116" i="36"/>
  <c r="BN116" i="36" s="1"/>
  <c r="BO116" i="36"/>
  <c r="BP116" i="36" s="1"/>
  <c r="BQ116" i="36"/>
  <c r="BR116" i="36" s="1"/>
  <c r="BS116" i="36"/>
  <c r="AZ117" i="36"/>
  <c r="BA117" i="36"/>
  <c r="BB117" i="36"/>
  <c r="BC117" i="36"/>
  <c r="BD117" i="36" s="1"/>
  <c r="BE117" i="36"/>
  <c r="BF117" i="36" s="1"/>
  <c r="BG117" i="36"/>
  <c r="BH117" i="36" s="1"/>
  <c r="BI117" i="36"/>
  <c r="BJ117" i="36" s="1"/>
  <c r="BK117" i="36"/>
  <c r="BL117" i="36" s="1"/>
  <c r="BM117" i="36"/>
  <c r="BN117" i="36" s="1"/>
  <c r="BO117" i="36"/>
  <c r="BP117" i="36" s="1"/>
  <c r="BQ117" i="36"/>
  <c r="BR117" i="36" s="1"/>
  <c r="BS117" i="36"/>
  <c r="AZ118" i="36"/>
  <c r="BA118" i="36"/>
  <c r="BB118" i="36"/>
  <c r="BC118" i="36"/>
  <c r="BD118" i="36" s="1"/>
  <c r="BE118" i="36"/>
  <c r="BF118" i="36" s="1"/>
  <c r="BG118" i="36"/>
  <c r="BH118" i="36" s="1"/>
  <c r="BI118" i="36"/>
  <c r="BJ118" i="36" s="1"/>
  <c r="BK118" i="36"/>
  <c r="BL118" i="36" s="1"/>
  <c r="BM118" i="36"/>
  <c r="BN118" i="36" s="1"/>
  <c r="BO118" i="36"/>
  <c r="BP118" i="36" s="1"/>
  <c r="BQ118" i="36"/>
  <c r="BR118" i="36" s="1"/>
  <c r="BS118" i="36"/>
  <c r="AZ119" i="36"/>
  <c r="BA119" i="36"/>
  <c r="BB119" i="36"/>
  <c r="BC119" i="36"/>
  <c r="BD119" i="36" s="1"/>
  <c r="BE119" i="36"/>
  <c r="BF119" i="36" s="1"/>
  <c r="BG119" i="36"/>
  <c r="BH119" i="36" s="1"/>
  <c r="BI119" i="36"/>
  <c r="BJ119" i="36" s="1"/>
  <c r="BK119" i="36"/>
  <c r="BL119" i="36" s="1"/>
  <c r="BM119" i="36"/>
  <c r="BN119" i="36" s="1"/>
  <c r="BO119" i="36"/>
  <c r="BP119" i="36" s="1"/>
  <c r="BQ119" i="36"/>
  <c r="BR119" i="36" s="1"/>
  <c r="BS119" i="36"/>
  <c r="AZ120" i="36"/>
  <c r="BA120" i="36"/>
  <c r="BB120" i="36"/>
  <c r="BC120" i="36"/>
  <c r="BD120" i="36" s="1"/>
  <c r="BE120" i="36"/>
  <c r="BF120" i="36" s="1"/>
  <c r="BG120" i="36"/>
  <c r="BH120" i="36" s="1"/>
  <c r="BI120" i="36"/>
  <c r="BJ120" i="36" s="1"/>
  <c r="BK120" i="36"/>
  <c r="BL120" i="36" s="1"/>
  <c r="BM120" i="36"/>
  <c r="BN120" i="36" s="1"/>
  <c r="BO120" i="36"/>
  <c r="BP120" i="36" s="1"/>
  <c r="BQ120" i="36"/>
  <c r="BR120" i="36" s="1"/>
  <c r="BS120" i="36"/>
  <c r="AZ121" i="36"/>
  <c r="BA121" i="36"/>
  <c r="BB121" i="36"/>
  <c r="BC121" i="36"/>
  <c r="BD121" i="36" s="1"/>
  <c r="BE121" i="36"/>
  <c r="BF121" i="36" s="1"/>
  <c r="BG121" i="36"/>
  <c r="BH121" i="36" s="1"/>
  <c r="BI121" i="36"/>
  <c r="BJ121" i="36" s="1"/>
  <c r="BK121" i="36"/>
  <c r="BL121" i="36" s="1"/>
  <c r="BM121" i="36"/>
  <c r="BN121" i="36" s="1"/>
  <c r="BO121" i="36"/>
  <c r="BP121" i="36" s="1"/>
  <c r="BQ121" i="36"/>
  <c r="BR121" i="36" s="1"/>
  <c r="BS121" i="36"/>
  <c r="AZ122" i="36"/>
  <c r="BA122" i="36"/>
  <c r="BB122" i="36"/>
  <c r="BC122" i="36"/>
  <c r="BD122" i="36" s="1"/>
  <c r="BE122" i="36"/>
  <c r="BF122" i="36" s="1"/>
  <c r="BG122" i="36"/>
  <c r="BH122" i="36" s="1"/>
  <c r="BI122" i="36"/>
  <c r="BJ122" i="36" s="1"/>
  <c r="BK122" i="36"/>
  <c r="BL122" i="36" s="1"/>
  <c r="BM122" i="36"/>
  <c r="BN122" i="36" s="1"/>
  <c r="BO122" i="36"/>
  <c r="BP122" i="36" s="1"/>
  <c r="BQ122" i="36"/>
  <c r="BR122" i="36" s="1"/>
  <c r="BS122" i="36"/>
  <c r="AZ123" i="36"/>
  <c r="BA123" i="36"/>
  <c r="BB123" i="36"/>
  <c r="BC123" i="36"/>
  <c r="BD123" i="36" s="1"/>
  <c r="BE123" i="36"/>
  <c r="BF123" i="36" s="1"/>
  <c r="BG123" i="36"/>
  <c r="BH123" i="36" s="1"/>
  <c r="BI123" i="36"/>
  <c r="BJ123" i="36" s="1"/>
  <c r="BK123" i="36"/>
  <c r="BL123" i="36" s="1"/>
  <c r="BM123" i="36"/>
  <c r="BN123" i="36" s="1"/>
  <c r="BO123" i="36"/>
  <c r="BP123" i="36" s="1"/>
  <c r="BQ123" i="36"/>
  <c r="BR123" i="36" s="1"/>
  <c r="BS123" i="36"/>
  <c r="AZ124" i="36"/>
  <c r="BA124" i="36"/>
  <c r="BB124" i="36"/>
  <c r="BC124" i="36"/>
  <c r="BD124" i="36" s="1"/>
  <c r="BE124" i="36"/>
  <c r="BF124" i="36" s="1"/>
  <c r="BG124" i="36"/>
  <c r="BH124" i="36" s="1"/>
  <c r="BI124" i="36"/>
  <c r="BJ124" i="36" s="1"/>
  <c r="BK124" i="36"/>
  <c r="BL124" i="36" s="1"/>
  <c r="BM124" i="36"/>
  <c r="BN124" i="36" s="1"/>
  <c r="BO124" i="36"/>
  <c r="BP124" i="36" s="1"/>
  <c r="BQ124" i="36"/>
  <c r="BR124" i="36" s="1"/>
  <c r="BS124" i="36"/>
  <c r="AZ125" i="36"/>
  <c r="BA125" i="36"/>
  <c r="BB125" i="36"/>
  <c r="BC125" i="36"/>
  <c r="BD125" i="36" s="1"/>
  <c r="BE125" i="36"/>
  <c r="BF125" i="36" s="1"/>
  <c r="BG125" i="36"/>
  <c r="BH125" i="36" s="1"/>
  <c r="BI125" i="36"/>
  <c r="BJ125" i="36" s="1"/>
  <c r="BK125" i="36"/>
  <c r="BL125" i="36" s="1"/>
  <c r="BM125" i="36"/>
  <c r="BN125" i="36" s="1"/>
  <c r="BO125" i="36"/>
  <c r="BP125" i="36" s="1"/>
  <c r="BQ125" i="36"/>
  <c r="BR125" i="36" s="1"/>
  <c r="BS125" i="36"/>
  <c r="AZ126" i="36"/>
  <c r="BA126" i="36"/>
  <c r="BB126" i="36"/>
  <c r="BC126" i="36"/>
  <c r="BD126" i="36" s="1"/>
  <c r="BE126" i="36"/>
  <c r="BF126" i="36" s="1"/>
  <c r="BG126" i="36"/>
  <c r="BH126" i="36" s="1"/>
  <c r="BI126" i="36"/>
  <c r="BJ126" i="36" s="1"/>
  <c r="BK126" i="36"/>
  <c r="BL126" i="36" s="1"/>
  <c r="BM126" i="36"/>
  <c r="BN126" i="36" s="1"/>
  <c r="BO126" i="36"/>
  <c r="BP126" i="36" s="1"/>
  <c r="BQ126" i="36"/>
  <c r="BR126" i="36" s="1"/>
  <c r="BS126" i="36"/>
  <c r="AZ127" i="36"/>
  <c r="BA127" i="36"/>
  <c r="BB127" i="36"/>
  <c r="BC127" i="36"/>
  <c r="BD127" i="36" s="1"/>
  <c r="BE127" i="36"/>
  <c r="BF127" i="36" s="1"/>
  <c r="BG127" i="36"/>
  <c r="BH127" i="36" s="1"/>
  <c r="BI127" i="36"/>
  <c r="BJ127" i="36" s="1"/>
  <c r="BK127" i="36"/>
  <c r="BL127" i="36" s="1"/>
  <c r="BM127" i="36"/>
  <c r="BN127" i="36" s="1"/>
  <c r="BO127" i="36"/>
  <c r="BP127" i="36" s="1"/>
  <c r="BQ127" i="36"/>
  <c r="BR127" i="36" s="1"/>
  <c r="BS127" i="36"/>
  <c r="AZ128" i="36"/>
  <c r="BA128" i="36"/>
  <c r="BB128" i="36"/>
  <c r="BC128" i="36"/>
  <c r="BD128" i="36" s="1"/>
  <c r="BE128" i="36"/>
  <c r="BF128" i="36" s="1"/>
  <c r="BG128" i="36"/>
  <c r="BH128" i="36" s="1"/>
  <c r="BI128" i="36"/>
  <c r="BJ128" i="36" s="1"/>
  <c r="BK128" i="36"/>
  <c r="BL128" i="36" s="1"/>
  <c r="BM128" i="36"/>
  <c r="BN128" i="36" s="1"/>
  <c r="BO128" i="36"/>
  <c r="BP128" i="36" s="1"/>
  <c r="BQ128" i="36"/>
  <c r="BR128" i="36" s="1"/>
  <c r="BS128" i="36"/>
  <c r="AZ129" i="36"/>
  <c r="BA129" i="36"/>
  <c r="BB129" i="36"/>
  <c r="BC129" i="36"/>
  <c r="BD129" i="36"/>
  <c r="BE129" i="36"/>
  <c r="BF129" i="36"/>
  <c r="BG129" i="36"/>
  <c r="BH129" i="36"/>
  <c r="BI129" i="36"/>
  <c r="BJ129" i="36"/>
  <c r="BK129" i="36"/>
  <c r="BL129" i="36"/>
  <c r="BM129" i="36"/>
  <c r="BN129" i="36"/>
  <c r="BO129" i="36"/>
  <c r="BP129" i="36"/>
  <c r="BQ129" i="36"/>
  <c r="BR129" i="36"/>
  <c r="BS129" i="36"/>
  <c r="AZ130" i="36"/>
  <c r="BA130" i="36"/>
  <c r="BB130" i="36"/>
  <c r="BC130" i="36"/>
  <c r="BD130" i="36" s="1"/>
  <c r="BE130" i="36"/>
  <c r="BF130" i="36" s="1"/>
  <c r="BG130" i="36"/>
  <c r="BH130" i="36" s="1"/>
  <c r="BI130" i="36"/>
  <c r="BJ130" i="36" s="1"/>
  <c r="BK130" i="36"/>
  <c r="BL130" i="36" s="1"/>
  <c r="BM130" i="36"/>
  <c r="BN130" i="36" s="1"/>
  <c r="BO130" i="36"/>
  <c r="BP130" i="36" s="1"/>
  <c r="BQ130" i="36"/>
  <c r="BR130" i="36" s="1"/>
  <c r="BS130" i="36"/>
  <c r="AZ131" i="36"/>
  <c r="BA131" i="36"/>
  <c r="BB131" i="36"/>
  <c r="BC131" i="36"/>
  <c r="BD131" i="36"/>
  <c r="BE131" i="36"/>
  <c r="BF131" i="36"/>
  <c r="BG131" i="36"/>
  <c r="BH131" i="36"/>
  <c r="BI131" i="36"/>
  <c r="BJ131" i="36"/>
  <c r="BK131" i="36"/>
  <c r="BL131" i="36"/>
  <c r="BM131" i="36"/>
  <c r="BN131" i="36"/>
  <c r="BO131" i="36"/>
  <c r="BP131" i="36"/>
  <c r="BQ131" i="36"/>
  <c r="BR131" i="36"/>
  <c r="BS131" i="36"/>
  <c r="AZ132" i="36"/>
  <c r="BA132" i="36"/>
  <c r="BB132" i="36"/>
  <c r="BC132" i="36"/>
  <c r="BD132" i="36" s="1"/>
  <c r="BE132" i="36"/>
  <c r="BF132" i="36" s="1"/>
  <c r="BG132" i="36"/>
  <c r="BH132" i="36" s="1"/>
  <c r="BI132" i="36"/>
  <c r="BJ132" i="36" s="1"/>
  <c r="BK132" i="36"/>
  <c r="BL132" i="36" s="1"/>
  <c r="BM132" i="36"/>
  <c r="BN132" i="36" s="1"/>
  <c r="BO132" i="36"/>
  <c r="BP132" i="36" s="1"/>
  <c r="BQ132" i="36"/>
  <c r="BR132" i="36" s="1"/>
  <c r="BS132" i="36"/>
  <c r="AZ133" i="36"/>
  <c r="BA133" i="36"/>
  <c r="BB133" i="36"/>
  <c r="BC133" i="36"/>
  <c r="BD133" i="36" s="1"/>
  <c r="BE133" i="36"/>
  <c r="BF133" i="36" s="1"/>
  <c r="BG133" i="36"/>
  <c r="BH133" i="36" s="1"/>
  <c r="BI133" i="36"/>
  <c r="BJ133" i="36" s="1"/>
  <c r="BK133" i="36"/>
  <c r="BL133" i="36" s="1"/>
  <c r="BM133" i="36"/>
  <c r="BN133" i="36" s="1"/>
  <c r="BO133" i="36"/>
  <c r="BP133" i="36" s="1"/>
  <c r="BQ133" i="36"/>
  <c r="BR133" i="36" s="1"/>
  <c r="BS133" i="36"/>
  <c r="AZ134" i="36"/>
  <c r="BA134" i="36"/>
  <c r="BB134" i="36"/>
  <c r="BC134" i="36"/>
  <c r="BD134" i="36" s="1"/>
  <c r="BE134" i="36"/>
  <c r="BF134" i="36" s="1"/>
  <c r="BG134" i="36"/>
  <c r="BH134" i="36" s="1"/>
  <c r="BI134" i="36"/>
  <c r="BJ134" i="36" s="1"/>
  <c r="BK134" i="36"/>
  <c r="BL134" i="36" s="1"/>
  <c r="BM134" i="36"/>
  <c r="BN134" i="36" s="1"/>
  <c r="BO134" i="36"/>
  <c r="BP134" i="36" s="1"/>
  <c r="BQ134" i="36"/>
  <c r="BR134" i="36" s="1"/>
  <c r="BS134" i="36"/>
  <c r="AZ135" i="36"/>
  <c r="BA135" i="36"/>
  <c r="BB135" i="36"/>
  <c r="BC135" i="36"/>
  <c r="BD135" i="36" s="1"/>
  <c r="BE135" i="36"/>
  <c r="BF135" i="36" s="1"/>
  <c r="BG135" i="36"/>
  <c r="BH135" i="36" s="1"/>
  <c r="BI135" i="36"/>
  <c r="BJ135" i="36" s="1"/>
  <c r="BK135" i="36"/>
  <c r="BL135" i="36" s="1"/>
  <c r="BM135" i="36"/>
  <c r="BN135" i="36" s="1"/>
  <c r="BO135" i="36"/>
  <c r="BP135" i="36" s="1"/>
  <c r="BQ135" i="36"/>
  <c r="BR135" i="36" s="1"/>
  <c r="BS135" i="36"/>
  <c r="AZ136" i="36"/>
  <c r="BA136" i="36"/>
  <c r="BB136" i="36"/>
  <c r="BC136" i="36"/>
  <c r="BD136" i="36" s="1"/>
  <c r="BE136" i="36"/>
  <c r="BF136" i="36" s="1"/>
  <c r="BG136" i="36"/>
  <c r="BH136" i="36" s="1"/>
  <c r="BI136" i="36"/>
  <c r="BJ136" i="36" s="1"/>
  <c r="BK136" i="36"/>
  <c r="BL136" i="36" s="1"/>
  <c r="BM136" i="36"/>
  <c r="BN136" i="36" s="1"/>
  <c r="BO136" i="36"/>
  <c r="BP136" i="36" s="1"/>
  <c r="BQ136" i="36"/>
  <c r="BR136" i="36" s="1"/>
  <c r="BS136" i="36"/>
  <c r="AZ137" i="36"/>
  <c r="BA137" i="36"/>
  <c r="BB137" i="36"/>
  <c r="BC137" i="36"/>
  <c r="BD137" i="36" s="1"/>
  <c r="BE137" i="36"/>
  <c r="BF137" i="36" s="1"/>
  <c r="BG137" i="36"/>
  <c r="BH137" i="36" s="1"/>
  <c r="BI137" i="36"/>
  <c r="BJ137" i="36" s="1"/>
  <c r="BK137" i="36"/>
  <c r="BL137" i="36" s="1"/>
  <c r="BM137" i="36"/>
  <c r="BN137" i="36" s="1"/>
  <c r="BO137" i="36"/>
  <c r="BP137" i="36" s="1"/>
  <c r="BQ137" i="36"/>
  <c r="BR137" i="36" s="1"/>
  <c r="BS137" i="36"/>
  <c r="AZ138" i="36"/>
  <c r="BA138" i="36"/>
  <c r="BB138" i="36"/>
  <c r="BC138" i="36"/>
  <c r="BD138" i="36" s="1"/>
  <c r="BE138" i="36"/>
  <c r="BF138" i="36" s="1"/>
  <c r="BG138" i="36"/>
  <c r="BH138" i="36" s="1"/>
  <c r="BI138" i="36"/>
  <c r="BJ138" i="36" s="1"/>
  <c r="BK138" i="36"/>
  <c r="BL138" i="36" s="1"/>
  <c r="BM138" i="36"/>
  <c r="BN138" i="36" s="1"/>
  <c r="BO138" i="36"/>
  <c r="BP138" i="36" s="1"/>
  <c r="BQ138" i="36"/>
  <c r="BR138" i="36" s="1"/>
  <c r="BS138" i="36"/>
  <c r="AZ139" i="36"/>
  <c r="BA139" i="36"/>
  <c r="BB139" i="36"/>
  <c r="BC139" i="36"/>
  <c r="BD139" i="36"/>
  <c r="BE139" i="36"/>
  <c r="BF139" i="36"/>
  <c r="BG139" i="36"/>
  <c r="BH139" i="36"/>
  <c r="BI139" i="36"/>
  <c r="BJ139" i="36"/>
  <c r="BK139" i="36"/>
  <c r="BL139" i="36"/>
  <c r="BM139" i="36"/>
  <c r="BN139" i="36"/>
  <c r="BO139" i="36"/>
  <c r="BP139" i="36"/>
  <c r="BQ139" i="36"/>
  <c r="BR139" i="36"/>
  <c r="BS139" i="36"/>
  <c r="AZ140" i="36"/>
  <c r="BA140" i="36"/>
  <c r="BB140" i="36"/>
  <c r="BC140" i="36"/>
  <c r="BD140" i="36" s="1"/>
  <c r="BE140" i="36"/>
  <c r="BF140" i="36" s="1"/>
  <c r="BG140" i="36"/>
  <c r="BH140" i="36" s="1"/>
  <c r="BI140" i="36"/>
  <c r="BJ140" i="36" s="1"/>
  <c r="BK140" i="36"/>
  <c r="BL140" i="36" s="1"/>
  <c r="BM140" i="36"/>
  <c r="BN140" i="36" s="1"/>
  <c r="BO140" i="36"/>
  <c r="BP140" i="36" s="1"/>
  <c r="BQ140" i="36"/>
  <c r="BR140" i="36" s="1"/>
  <c r="BS140" i="36"/>
  <c r="AZ141" i="36"/>
  <c r="BA141" i="36"/>
  <c r="BB141" i="36"/>
  <c r="BC141" i="36"/>
  <c r="BD141" i="36" s="1"/>
  <c r="BE141" i="36"/>
  <c r="BF141" i="36" s="1"/>
  <c r="BG141" i="36"/>
  <c r="BH141" i="36" s="1"/>
  <c r="BI141" i="36"/>
  <c r="BJ141" i="36" s="1"/>
  <c r="BK141" i="36"/>
  <c r="BL141" i="36" s="1"/>
  <c r="BM141" i="36"/>
  <c r="BN141" i="36" s="1"/>
  <c r="BO141" i="36"/>
  <c r="BP141" i="36" s="1"/>
  <c r="BQ141" i="36"/>
  <c r="BR141" i="36" s="1"/>
  <c r="BS141" i="36"/>
  <c r="AZ142" i="36"/>
  <c r="BA142" i="36"/>
  <c r="BB142" i="36"/>
  <c r="BC142" i="36"/>
  <c r="BD142" i="36"/>
  <c r="BE142" i="36"/>
  <c r="BF142" i="36"/>
  <c r="BG142" i="36"/>
  <c r="BH142" i="36"/>
  <c r="BI142" i="36"/>
  <c r="BJ142" i="36"/>
  <c r="BK142" i="36"/>
  <c r="BL142" i="36"/>
  <c r="BM142" i="36"/>
  <c r="BN142" i="36"/>
  <c r="BO142" i="36"/>
  <c r="BP142" i="36"/>
  <c r="BQ142" i="36"/>
  <c r="BR142" i="36"/>
  <c r="BS142" i="36"/>
  <c r="AZ143" i="36"/>
  <c r="BA143" i="36"/>
  <c r="BB143" i="36"/>
  <c r="BC143" i="36"/>
  <c r="BD143" i="36" s="1"/>
  <c r="BE143" i="36"/>
  <c r="BF143" i="36" s="1"/>
  <c r="BG143" i="36"/>
  <c r="BH143" i="36" s="1"/>
  <c r="BI143" i="36"/>
  <c r="BJ143" i="36" s="1"/>
  <c r="BK143" i="36"/>
  <c r="BL143" i="36" s="1"/>
  <c r="BM143" i="36"/>
  <c r="BN143" i="36" s="1"/>
  <c r="BO143" i="36"/>
  <c r="BP143" i="36" s="1"/>
  <c r="BQ143" i="36"/>
  <c r="BR143" i="36" s="1"/>
  <c r="BS143" i="36"/>
  <c r="AZ144" i="36"/>
  <c r="BA144" i="36"/>
  <c r="BB144" i="36"/>
  <c r="BC144" i="36"/>
  <c r="BD144" i="36" s="1"/>
  <c r="BE144" i="36"/>
  <c r="BF144" i="36" s="1"/>
  <c r="BG144" i="36"/>
  <c r="BH144" i="36" s="1"/>
  <c r="BI144" i="36"/>
  <c r="BJ144" i="36" s="1"/>
  <c r="BK144" i="36"/>
  <c r="BL144" i="36" s="1"/>
  <c r="BM144" i="36"/>
  <c r="BN144" i="36" s="1"/>
  <c r="BO144" i="36"/>
  <c r="BP144" i="36" s="1"/>
  <c r="BQ144" i="36"/>
  <c r="BR144" i="36" s="1"/>
  <c r="BS144" i="36"/>
  <c r="AZ145" i="36"/>
  <c r="BA145" i="36"/>
  <c r="BB145" i="36"/>
  <c r="BC145" i="36"/>
  <c r="BD145" i="36" s="1"/>
  <c r="BE145" i="36"/>
  <c r="BF145" i="36" s="1"/>
  <c r="BG145" i="36"/>
  <c r="BH145" i="36" s="1"/>
  <c r="BI145" i="36"/>
  <c r="BJ145" i="36" s="1"/>
  <c r="BK145" i="36"/>
  <c r="BL145" i="36" s="1"/>
  <c r="BM145" i="36"/>
  <c r="BN145" i="36" s="1"/>
  <c r="BO145" i="36"/>
  <c r="BP145" i="36" s="1"/>
  <c r="BQ145" i="36"/>
  <c r="BR145" i="36" s="1"/>
  <c r="BS145" i="36"/>
  <c r="AZ146" i="36"/>
  <c r="BA146" i="36"/>
  <c r="BB146" i="36"/>
  <c r="BC146" i="36"/>
  <c r="BD146" i="36" s="1"/>
  <c r="BE146" i="36"/>
  <c r="BF146" i="36" s="1"/>
  <c r="BG146" i="36"/>
  <c r="BH146" i="36" s="1"/>
  <c r="BI146" i="36"/>
  <c r="BJ146" i="36" s="1"/>
  <c r="BK146" i="36"/>
  <c r="BL146" i="36" s="1"/>
  <c r="BM146" i="36"/>
  <c r="BN146" i="36" s="1"/>
  <c r="BO146" i="36"/>
  <c r="BP146" i="36" s="1"/>
  <c r="BQ146" i="36"/>
  <c r="BR146" i="36" s="1"/>
  <c r="BS146" i="36"/>
  <c r="AZ147" i="36"/>
  <c r="BA147" i="36"/>
  <c r="BB147" i="36"/>
  <c r="BC147" i="36"/>
  <c r="BD147" i="36" s="1"/>
  <c r="BE147" i="36"/>
  <c r="BF147" i="36" s="1"/>
  <c r="BG147" i="36"/>
  <c r="BH147" i="36" s="1"/>
  <c r="BI147" i="36"/>
  <c r="BJ147" i="36" s="1"/>
  <c r="BK147" i="36"/>
  <c r="BL147" i="36" s="1"/>
  <c r="BM147" i="36"/>
  <c r="BN147" i="36" s="1"/>
  <c r="BO147" i="36"/>
  <c r="BP147" i="36" s="1"/>
  <c r="BQ147" i="36"/>
  <c r="BR147" i="36" s="1"/>
  <c r="BS147" i="36"/>
  <c r="AZ148" i="36"/>
  <c r="BA148" i="36"/>
  <c r="BB148" i="36"/>
  <c r="BC148" i="36"/>
  <c r="BD148" i="36" s="1"/>
  <c r="BE148" i="36"/>
  <c r="BF148" i="36" s="1"/>
  <c r="BG148" i="36"/>
  <c r="BH148" i="36" s="1"/>
  <c r="BI148" i="36"/>
  <c r="BJ148" i="36" s="1"/>
  <c r="BK148" i="36"/>
  <c r="BL148" i="36" s="1"/>
  <c r="BM148" i="36"/>
  <c r="BN148" i="36" s="1"/>
  <c r="BO148" i="36"/>
  <c r="BP148" i="36" s="1"/>
  <c r="BQ148" i="36"/>
  <c r="BR148" i="36" s="1"/>
  <c r="BS148" i="36"/>
  <c r="AZ149" i="36"/>
  <c r="BA149" i="36"/>
  <c r="BB149" i="36"/>
  <c r="BC149" i="36"/>
  <c r="BD149" i="36" s="1"/>
  <c r="BE149" i="36"/>
  <c r="BF149" i="36" s="1"/>
  <c r="BG149" i="36"/>
  <c r="BH149" i="36" s="1"/>
  <c r="BI149" i="36"/>
  <c r="BJ149" i="36" s="1"/>
  <c r="BK149" i="36"/>
  <c r="BL149" i="36" s="1"/>
  <c r="BM149" i="36"/>
  <c r="BN149" i="36" s="1"/>
  <c r="BO149" i="36"/>
  <c r="BP149" i="36" s="1"/>
  <c r="BQ149" i="36"/>
  <c r="BR149" i="36" s="1"/>
  <c r="BS149" i="36"/>
  <c r="AZ150" i="36"/>
  <c r="BA150" i="36"/>
  <c r="BB150" i="36"/>
  <c r="BC150" i="36"/>
  <c r="BD150" i="36" s="1"/>
  <c r="BE150" i="36"/>
  <c r="BF150" i="36" s="1"/>
  <c r="BG150" i="36"/>
  <c r="BH150" i="36" s="1"/>
  <c r="BI150" i="36"/>
  <c r="BJ150" i="36" s="1"/>
  <c r="BK150" i="36"/>
  <c r="BL150" i="36" s="1"/>
  <c r="BM150" i="36"/>
  <c r="BN150" i="36" s="1"/>
  <c r="BO150" i="36"/>
  <c r="BP150" i="36" s="1"/>
  <c r="BQ150" i="36"/>
  <c r="BR150" i="36" s="1"/>
  <c r="BS150" i="36"/>
  <c r="AZ151" i="36"/>
  <c r="BA151" i="36"/>
  <c r="BB151" i="36"/>
  <c r="BC151" i="36"/>
  <c r="BD151" i="36" s="1"/>
  <c r="BE151" i="36"/>
  <c r="BF151" i="36"/>
  <c r="BG151" i="36"/>
  <c r="BH151" i="36"/>
  <c r="BI151" i="36"/>
  <c r="BJ151" i="36"/>
  <c r="BK151" i="36"/>
  <c r="BL151" i="36"/>
  <c r="BM151" i="36"/>
  <c r="BN151" i="36"/>
  <c r="BO151" i="36"/>
  <c r="BP151" i="36"/>
  <c r="BQ151" i="36"/>
  <c r="BR151" i="36"/>
  <c r="BS151" i="36"/>
  <c r="AZ152" i="36"/>
  <c r="BA152" i="36" s="1"/>
  <c r="BB152" i="36"/>
  <c r="BC152" i="36"/>
  <c r="BD152" i="36"/>
  <c r="BE152" i="36"/>
  <c r="BF152" i="36"/>
  <c r="BG152" i="36"/>
  <c r="BH152" i="36"/>
  <c r="BI152" i="36"/>
  <c r="BJ152" i="36"/>
  <c r="BK152" i="36"/>
  <c r="BL152" i="36"/>
  <c r="BM152" i="36"/>
  <c r="BN152" i="36"/>
  <c r="BO152" i="36"/>
  <c r="BP152" i="36"/>
  <c r="BQ152" i="36"/>
  <c r="BR152" i="36"/>
  <c r="AZ153" i="36"/>
  <c r="BA153" i="36" s="1"/>
  <c r="BB153" i="36"/>
  <c r="BC153" i="36"/>
  <c r="BD153" i="36"/>
  <c r="BE153" i="36"/>
  <c r="BF153" i="36"/>
  <c r="BG153" i="36"/>
  <c r="BH153" i="36"/>
  <c r="BI153" i="36"/>
  <c r="BJ153" i="36"/>
  <c r="BK153" i="36"/>
  <c r="BL153" i="36"/>
  <c r="BM153" i="36"/>
  <c r="BN153" i="36"/>
  <c r="BO153" i="36"/>
  <c r="BP153" i="36"/>
  <c r="BQ153" i="36"/>
  <c r="BR153" i="36"/>
  <c r="AZ154" i="36"/>
  <c r="BA154" i="36" s="1"/>
  <c r="BB154" i="36"/>
  <c r="BC154" i="36"/>
  <c r="BD154" i="36"/>
  <c r="BE154" i="36"/>
  <c r="BF154" i="36"/>
  <c r="BG154" i="36"/>
  <c r="BH154" i="36"/>
  <c r="BI154" i="36"/>
  <c r="BJ154" i="36"/>
  <c r="BK154" i="36"/>
  <c r="BL154" i="36"/>
  <c r="BM154" i="36"/>
  <c r="BN154" i="36"/>
  <c r="BO154" i="36"/>
  <c r="BP154" i="36"/>
  <c r="BQ154" i="36"/>
  <c r="BR154" i="36"/>
  <c r="AZ155" i="36"/>
  <c r="BA155" i="36" s="1"/>
  <c r="BB155" i="36"/>
  <c r="BC155" i="36"/>
  <c r="BD155" i="36"/>
  <c r="BE155" i="36"/>
  <c r="BF155" i="36"/>
  <c r="BG155" i="36"/>
  <c r="BH155" i="36"/>
  <c r="BI155" i="36"/>
  <c r="BJ155" i="36"/>
  <c r="BK155" i="36"/>
  <c r="BL155" i="36"/>
  <c r="BM155" i="36"/>
  <c r="BN155" i="36"/>
  <c r="BO155" i="36"/>
  <c r="BP155" i="36"/>
  <c r="BQ155" i="36"/>
  <c r="BR155" i="36"/>
  <c r="AZ156" i="36"/>
  <c r="BA156" i="36" s="1"/>
  <c r="BB156" i="36"/>
  <c r="BC156" i="36"/>
  <c r="BD156" i="36"/>
  <c r="BE156" i="36"/>
  <c r="BF156" i="36"/>
  <c r="BG156" i="36"/>
  <c r="BH156" i="36"/>
  <c r="BI156" i="36"/>
  <c r="BJ156" i="36"/>
  <c r="BK156" i="36"/>
  <c r="BL156" i="36"/>
  <c r="BM156" i="36"/>
  <c r="BN156" i="36"/>
  <c r="BO156" i="36"/>
  <c r="BP156" i="36"/>
  <c r="BQ156" i="36"/>
  <c r="BR156" i="36"/>
  <c r="AZ157" i="36"/>
  <c r="BA157" i="36" s="1"/>
  <c r="BB157" i="36"/>
  <c r="BC157" i="36"/>
  <c r="BD157" i="36"/>
  <c r="BE157" i="36"/>
  <c r="BF157" i="36"/>
  <c r="BG157" i="36"/>
  <c r="BH157" i="36"/>
  <c r="BI157" i="36"/>
  <c r="BJ157" i="36"/>
  <c r="BK157" i="36"/>
  <c r="BL157" i="36"/>
  <c r="BM157" i="36"/>
  <c r="BN157" i="36"/>
  <c r="BO157" i="36"/>
  <c r="BP157" i="36"/>
  <c r="BQ157" i="36"/>
  <c r="BR157" i="36"/>
  <c r="AZ158" i="36"/>
  <c r="BA158" i="36" s="1"/>
  <c r="BB158" i="36"/>
  <c r="BC158" i="36"/>
  <c r="BD158" i="36"/>
  <c r="BE158" i="36"/>
  <c r="BF158" i="36"/>
  <c r="BG158" i="36"/>
  <c r="BH158" i="36"/>
  <c r="BI158" i="36"/>
  <c r="BJ158" i="36"/>
  <c r="BK158" i="36"/>
  <c r="BL158" i="36"/>
  <c r="BM158" i="36"/>
  <c r="BN158" i="36"/>
  <c r="BO158" i="36"/>
  <c r="BP158" i="36"/>
  <c r="BQ158" i="36"/>
  <c r="BR158" i="36"/>
  <c r="AZ159" i="36"/>
  <c r="BA159" i="36" s="1"/>
  <c r="BB159" i="36"/>
  <c r="BC159" i="36"/>
  <c r="BD159" i="36"/>
  <c r="BE159" i="36"/>
  <c r="BF159" i="36"/>
  <c r="BG159" i="36"/>
  <c r="BH159" i="36"/>
  <c r="BI159" i="36"/>
  <c r="BJ159" i="36"/>
  <c r="BK159" i="36"/>
  <c r="BL159" i="36"/>
  <c r="BM159" i="36"/>
  <c r="BN159" i="36"/>
  <c r="BO159" i="36"/>
  <c r="BP159" i="36"/>
  <c r="BQ159" i="36"/>
  <c r="BR159" i="36"/>
  <c r="AZ160" i="36"/>
  <c r="BA160" i="36" s="1"/>
  <c r="BB160" i="36"/>
  <c r="BC160" i="36"/>
  <c r="BD160" i="36"/>
  <c r="BE160" i="36"/>
  <c r="BF160" i="36"/>
  <c r="BG160" i="36"/>
  <c r="BH160" i="36"/>
  <c r="BI160" i="36"/>
  <c r="BJ160" i="36"/>
  <c r="BK160" i="36"/>
  <c r="BL160" i="36"/>
  <c r="BM160" i="36"/>
  <c r="BN160" i="36"/>
  <c r="BO160" i="36"/>
  <c r="BP160" i="36"/>
  <c r="BQ160" i="36"/>
  <c r="BR160" i="36"/>
  <c r="AZ161" i="36"/>
  <c r="BA161" i="36" s="1"/>
  <c r="BB161" i="36"/>
  <c r="BC161" i="36"/>
  <c r="BD161" i="36"/>
  <c r="BE161" i="36"/>
  <c r="BF161" i="36"/>
  <c r="BG161" i="36"/>
  <c r="BH161" i="36"/>
  <c r="BI161" i="36"/>
  <c r="BJ161" i="36"/>
  <c r="BK161" i="36"/>
  <c r="BL161" i="36"/>
  <c r="BM161" i="36"/>
  <c r="BN161" i="36"/>
  <c r="BO161" i="36"/>
  <c r="BP161" i="36"/>
  <c r="BQ161" i="36"/>
  <c r="BR161" i="36"/>
  <c r="AZ162" i="36"/>
  <c r="BA162" i="36" s="1"/>
  <c r="BB162" i="36"/>
  <c r="BC162" i="36"/>
  <c r="BD162" i="36"/>
  <c r="BE162" i="36"/>
  <c r="BF162" i="36"/>
  <c r="BG162" i="36"/>
  <c r="BH162" i="36"/>
  <c r="BI162" i="36"/>
  <c r="BJ162" i="36"/>
  <c r="BK162" i="36"/>
  <c r="BL162" i="36"/>
  <c r="BM162" i="36"/>
  <c r="BN162" i="36"/>
  <c r="BO162" i="36"/>
  <c r="BP162" i="36"/>
  <c r="BQ162" i="36"/>
  <c r="BR162" i="36"/>
  <c r="AZ163" i="36"/>
  <c r="BA163" i="36" s="1"/>
  <c r="BB163" i="36"/>
  <c r="BC163" i="36"/>
  <c r="BD163" i="36"/>
  <c r="BE163" i="36"/>
  <c r="BF163" i="36"/>
  <c r="BG163" i="36"/>
  <c r="BH163" i="36"/>
  <c r="BI163" i="36"/>
  <c r="BJ163" i="36"/>
  <c r="BK163" i="36"/>
  <c r="BL163" i="36"/>
  <c r="BM163" i="36"/>
  <c r="BN163" i="36"/>
  <c r="BO163" i="36"/>
  <c r="BP163" i="36"/>
  <c r="BQ163" i="36"/>
  <c r="BR163" i="36"/>
  <c r="AZ164" i="36"/>
  <c r="BA164" i="36" s="1"/>
  <c r="BB164" i="36"/>
  <c r="BC164" i="36"/>
  <c r="BD164" i="36"/>
  <c r="BE164" i="36"/>
  <c r="BF164" i="36"/>
  <c r="BG164" i="36"/>
  <c r="BH164" i="36"/>
  <c r="BI164" i="36"/>
  <c r="BJ164" i="36"/>
  <c r="BK164" i="36"/>
  <c r="BL164" i="36"/>
  <c r="BM164" i="36"/>
  <c r="BN164" i="36"/>
  <c r="BO164" i="36"/>
  <c r="BP164" i="36"/>
  <c r="BQ164" i="36"/>
  <c r="BR164" i="36"/>
  <c r="AZ165" i="36"/>
  <c r="BA165" i="36" s="1"/>
  <c r="BB165" i="36"/>
  <c r="BC165" i="36"/>
  <c r="BD165" i="36"/>
  <c r="BE165" i="36"/>
  <c r="BF165" i="36"/>
  <c r="BG165" i="36"/>
  <c r="BH165" i="36"/>
  <c r="BI165" i="36"/>
  <c r="BJ165" i="36"/>
  <c r="BK165" i="36"/>
  <c r="BL165" i="36"/>
  <c r="BM165" i="36"/>
  <c r="BN165" i="36"/>
  <c r="BO165" i="36"/>
  <c r="BP165" i="36"/>
  <c r="BQ165" i="36"/>
  <c r="BR165" i="36"/>
  <c r="AZ166" i="36"/>
  <c r="BA166" i="36" s="1"/>
  <c r="BB166" i="36"/>
  <c r="BC166" i="36"/>
  <c r="BD166" i="36"/>
  <c r="BE166" i="36"/>
  <c r="BF166" i="36"/>
  <c r="BG166" i="36"/>
  <c r="BH166" i="36"/>
  <c r="BI166" i="36"/>
  <c r="BJ166" i="36"/>
  <c r="BK166" i="36"/>
  <c r="BL166" i="36"/>
  <c r="BM166" i="36"/>
  <c r="BN166" i="36"/>
  <c r="BO166" i="36"/>
  <c r="BP166" i="36"/>
  <c r="BQ166" i="36"/>
  <c r="BR166" i="36"/>
  <c r="AZ167" i="36"/>
  <c r="BA167" i="36" s="1"/>
  <c r="BB167" i="36"/>
  <c r="BC167" i="36"/>
  <c r="BD167" i="36"/>
  <c r="BE167" i="36"/>
  <c r="BF167" i="36"/>
  <c r="BG167" i="36"/>
  <c r="BH167" i="36"/>
  <c r="BI167" i="36"/>
  <c r="BJ167" i="36"/>
  <c r="BK167" i="36"/>
  <c r="BL167" i="36"/>
  <c r="BM167" i="36"/>
  <c r="BN167" i="36"/>
  <c r="BO167" i="36"/>
  <c r="BP167" i="36"/>
  <c r="BQ167" i="36"/>
  <c r="BR167" i="36"/>
  <c r="AZ168" i="36"/>
  <c r="BA168" i="36" s="1"/>
  <c r="BB168" i="36"/>
  <c r="BC168" i="36"/>
  <c r="BD168" i="36"/>
  <c r="BE168" i="36"/>
  <c r="BF168" i="36"/>
  <c r="BG168" i="36"/>
  <c r="BH168" i="36"/>
  <c r="BI168" i="36"/>
  <c r="BJ168" i="36"/>
  <c r="BK168" i="36"/>
  <c r="BL168" i="36"/>
  <c r="BM168" i="36"/>
  <c r="BN168" i="36"/>
  <c r="BO168" i="36"/>
  <c r="BP168" i="36"/>
  <c r="BQ168" i="36"/>
  <c r="BR168" i="36"/>
  <c r="AZ169" i="36"/>
  <c r="BS169" i="36" s="1"/>
  <c r="BA169" i="36"/>
  <c r="BB169" i="36"/>
  <c r="BC169" i="36"/>
  <c r="BD169" i="36"/>
  <c r="BE169" i="36"/>
  <c r="BF169" i="36"/>
  <c r="BG169" i="36"/>
  <c r="BH169" i="36"/>
  <c r="BI169" i="36"/>
  <c r="BJ169" i="36"/>
  <c r="BK169" i="36"/>
  <c r="BL169" i="36"/>
  <c r="BM169" i="36"/>
  <c r="BN169" i="36"/>
  <c r="BO169" i="36"/>
  <c r="BP169" i="36"/>
  <c r="BQ169" i="36"/>
  <c r="BR169" i="36"/>
  <c r="AZ170" i="36"/>
  <c r="BA170" i="36" s="1"/>
  <c r="BB170" i="36"/>
  <c r="BC170" i="36"/>
  <c r="BD170" i="36"/>
  <c r="BE170" i="36"/>
  <c r="BF170" i="36"/>
  <c r="BG170" i="36"/>
  <c r="BH170" i="36"/>
  <c r="BI170" i="36"/>
  <c r="BJ170" i="36"/>
  <c r="BK170" i="36"/>
  <c r="BL170" i="36"/>
  <c r="BM170" i="36"/>
  <c r="BN170" i="36"/>
  <c r="BO170" i="36"/>
  <c r="BP170" i="36"/>
  <c r="BQ170" i="36"/>
  <c r="BR170" i="36"/>
  <c r="AZ171" i="36"/>
  <c r="BA171" i="36" s="1"/>
  <c r="BB171" i="36"/>
  <c r="BC171" i="36"/>
  <c r="BD171" i="36"/>
  <c r="BE171" i="36"/>
  <c r="BF171" i="36"/>
  <c r="BG171" i="36"/>
  <c r="BH171" i="36"/>
  <c r="BI171" i="36"/>
  <c r="BJ171" i="36"/>
  <c r="BK171" i="36"/>
  <c r="BL171" i="36"/>
  <c r="BM171" i="36"/>
  <c r="BN171" i="36"/>
  <c r="BO171" i="36"/>
  <c r="BP171" i="36"/>
  <c r="BQ171" i="36"/>
  <c r="BR171" i="36"/>
  <c r="AZ172" i="36"/>
  <c r="BA172" i="36" s="1"/>
  <c r="BB172" i="36"/>
  <c r="BC172" i="36"/>
  <c r="BD172" i="36"/>
  <c r="BE172" i="36"/>
  <c r="BF172" i="36"/>
  <c r="BG172" i="36"/>
  <c r="BH172" i="36"/>
  <c r="BI172" i="36"/>
  <c r="BJ172" i="36"/>
  <c r="BK172" i="36"/>
  <c r="BL172" i="36"/>
  <c r="BM172" i="36"/>
  <c r="BN172" i="36"/>
  <c r="BO172" i="36"/>
  <c r="BP172" i="36"/>
  <c r="BQ172" i="36"/>
  <c r="BR172" i="36"/>
  <c r="AZ173" i="36"/>
  <c r="BA173" i="36" s="1"/>
  <c r="BB173" i="36"/>
  <c r="BC173" i="36"/>
  <c r="BD173" i="36"/>
  <c r="BE173" i="36"/>
  <c r="BF173" i="36"/>
  <c r="BG173" i="36"/>
  <c r="BH173" i="36"/>
  <c r="BI173" i="36"/>
  <c r="BJ173" i="36"/>
  <c r="BK173" i="36"/>
  <c r="BL173" i="36"/>
  <c r="BM173" i="36"/>
  <c r="BN173" i="36"/>
  <c r="BO173" i="36"/>
  <c r="BP173" i="36"/>
  <c r="BQ173" i="36"/>
  <c r="BR173" i="36"/>
  <c r="AZ174" i="36"/>
  <c r="BA174" i="36" s="1"/>
  <c r="BB174" i="36"/>
  <c r="BC174" i="36"/>
  <c r="BD174" i="36"/>
  <c r="BE174" i="36"/>
  <c r="BF174" i="36"/>
  <c r="BG174" i="36"/>
  <c r="BH174" i="36"/>
  <c r="BI174" i="36"/>
  <c r="BJ174" i="36"/>
  <c r="BK174" i="36"/>
  <c r="BL174" i="36"/>
  <c r="BM174" i="36"/>
  <c r="BN174" i="36"/>
  <c r="BO174" i="36"/>
  <c r="BP174" i="36"/>
  <c r="BQ174" i="36"/>
  <c r="BR174" i="36"/>
  <c r="AZ175" i="36"/>
  <c r="BS175" i="36" s="1"/>
  <c r="BA175" i="36"/>
  <c r="BB175" i="36"/>
  <c r="BC175" i="36"/>
  <c r="BD175" i="36"/>
  <c r="BE175" i="36"/>
  <c r="BF175" i="36"/>
  <c r="BG175" i="36"/>
  <c r="BH175" i="36"/>
  <c r="BI175" i="36"/>
  <c r="BJ175" i="36"/>
  <c r="BK175" i="36"/>
  <c r="BL175" i="36"/>
  <c r="BM175" i="36"/>
  <c r="BN175" i="36"/>
  <c r="BO175" i="36"/>
  <c r="BP175" i="36"/>
  <c r="BQ175" i="36"/>
  <c r="BR175" i="36"/>
  <c r="AZ176" i="36"/>
  <c r="BA176" i="36" s="1"/>
  <c r="BB176" i="36"/>
  <c r="BC176" i="36"/>
  <c r="BD176" i="36"/>
  <c r="BE176" i="36"/>
  <c r="BF176" i="36"/>
  <c r="BG176" i="36"/>
  <c r="BH176" i="36"/>
  <c r="BI176" i="36"/>
  <c r="BJ176" i="36"/>
  <c r="BK176" i="36"/>
  <c r="BL176" i="36"/>
  <c r="BM176" i="36"/>
  <c r="BN176" i="36"/>
  <c r="BO176" i="36"/>
  <c r="BP176" i="36"/>
  <c r="BQ176" i="36"/>
  <c r="BR176" i="36"/>
  <c r="AZ177" i="36"/>
  <c r="BA177" i="36" s="1"/>
  <c r="BB177" i="36"/>
  <c r="BC177" i="36"/>
  <c r="BD177" i="36"/>
  <c r="BE177" i="36"/>
  <c r="BF177" i="36"/>
  <c r="BG177" i="36"/>
  <c r="BH177" i="36"/>
  <c r="BI177" i="36"/>
  <c r="BJ177" i="36"/>
  <c r="BK177" i="36"/>
  <c r="BL177" i="36"/>
  <c r="BM177" i="36"/>
  <c r="BN177" i="36"/>
  <c r="BO177" i="36"/>
  <c r="BP177" i="36"/>
  <c r="BQ177" i="36"/>
  <c r="BR177" i="36"/>
  <c r="AZ178" i="36"/>
  <c r="BA178" i="36" s="1"/>
  <c r="BB178" i="36"/>
  <c r="BC178" i="36"/>
  <c r="BD178" i="36"/>
  <c r="BE178" i="36"/>
  <c r="BF178" i="36"/>
  <c r="BG178" i="36"/>
  <c r="BH178" i="36"/>
  <c r="BI178" i="36"/>
  <c r="BJ178" i="36"/>
  <c r="BK178" i="36"/>
  <c r="BL178" i="36"/>
  <c r="BM178" i="36"/>
  <c r="BN178" i="36"/>
  <c r="BO178" i="36"/>
  <c r="BP178" i="36"/>
  <c r="BQ178" i="36"/>
  <c r="BR178" i="36"/>
  <c r="AZ179" i="36"/>
  <c r="BA179" i="36" s="1"/>
  <c r="BB179" i="36"/>
  <c r="BC179" i="36"/>
  <c r="BD179" i="36"/>
  <c r="BE179" i="36"/>
  <c r="BF179" i="36"/>
  <c r="BG179" i="36"/>
  <c r="BH179" i="36"/>
  <c r="BI179" i="36"/>
  <c r="BJ179" i="36"/>
  <c r="BK179" i="36"/>
  <c r="BL179" i="36"/>
  <c r="BM179" i="36"/>
  <c r="BN179" i="36"/>
  <c r="BO179" i="36"/>
  <c r="BP179" i="36"/>
  <c r="BQ179" i="36"/>
  <c r="BR179" i="36"/>
  <c r="AZ180" i="36"/>
  <c r="BA180" i="36" s="1"/>
  <c r="BB180" i="36"/>
  <c r="BC180" i="36"/>
  <c r="BD180" i="36"/>
  <c r="BE180" i="36"/>
  <c r="BF180" i="36"/>
  <c r="BG180" i="36"/>
  <c r="BH180" i="36"/>
  <c r="BI180" i="36"/>
  <c r="BJ180" i="36"/>
  <c r="BK180" i="36"/>
  <c r="BL180" i="36"/>
  <c r="BM180" i="36"/>
  <c r="BN180" i="36"/>
  <c r="BO180" i="36"/>
  <c r="BP180" i="36"/>
  <c r="BQ180" i="36"/>
  <c r="BR180" i="36"/>
  <c r="AZ181" i="36"/>
  <c r="BS181" i="36" s="1"/>
  <c r="BA181" i="36"/>
  <c r="BB181" i="36"/>
  <c r="BC181" i="36"/>
  <c r="BD181" i="36"/>
  <c r="BE181" i="36"/>
  <c r="BF181" i="36"/>
  <c r="BG181" i="36"/>
  <c r="BH181" i="36"/>
  <c r="BI181" i="36"/>
  <c r="BJ181" i="36"/>
  <c r="BK181" i="36"/>
  <c r="BL181" i="36"/>
  <c r="BM181" i="36"/>
  <c r="BN181" i="36"/>
  <c r="BO181" i="36"/>
  <c r="BP181" i="36"/>
  <c r="BQ181" i="36"/>
  <c r="BR181" i="36"/>
  <c r="AZ182" i="36"/>
  <c r="BA182" i="36" s="1"/>
  <c r="BB182" i="36"/>
  <c r="BC182" i="36"/>
  <c r="BD182" i="36"/>
  <c r="BE182" i="36"/>
  <c r="BF182" i="36"/>
  <c r="BG182" i="36"/>
  <c r="BH182" i="36"/>
  <c r="BI182" i="36"/>
  <c r="BJ182" i="36"/>
  <c r="BK182" i="36"/>
  <c r="BL182" i="36"/>
  <c r="BM182" i="36"/>
  <c r="BN182" i="36"/>
  <c r="BO182" i="36"/>
  <c r="BP182" i="36"/>
  <c r="BQ182" i="36"/>
  <c r="BR182" i="36"/>
  <c r="AZ183" i="36"/>
  <c r="BA183" i="36" s="1"/>
  <c r="BB183" i="36"/>
  <c r="BC183" i="36"/>
  <c r="BD183" i="36"/>
  <c r="BE183" i="36"/>
  <c r="BF183" i="36"/>
  <c r="BG183" i="36"/>
  <c r="BH183" i="36"/>
  <c r="BI183" i="36"/>
  <c r="BJ183" i="36"/>
  <c r="BK183" i="36"/>
  <c r="BL183" i="36"/>
  <c r="BM183" i="36"/>
  <c r="BN183" i="36"/>
  <c r="BO183" i="36"/>
  <c r="BP183" i="36"/>
  <c r="BQ183" i="36"/>
  <c r="BR183" i="36"/>
  <c r="AZ184" i="36"/>
  <c r="BA184" i="36" s="1"/>
  <c r="BB184" i="36"/>
  <c r="BC184" i="36"/>
  <c r="BD184" i="36"/>
  <c r="BE184" i="36"/>
  <c r="BF184" i="36"/>
  <c r="BG184" i="36"/>
  <c r="BH184" i="36"/>
  <c r="BI184" i="36"/>
  <c r="BJ184" i="36"/>
  <c r="BK184" i="36"/>
  <c r="BL184" i="36"/>
  <c r="BM184" i="36"/>
  <c r="BN184" i="36"/>
  <c r="BO184" i="36"/>
  <c r="BP184" i="36"/>
  <c r="BQ184" i="36"/>
  <c r="BR184" i="36"/>
  <c r="AZ185" i="36"/>
  <c r="BA185" i="36" s="1"/>
  <c r="BB185" i="36"/>
  <c r="BC185" i="36"/>
  <c r="BD185" i="36"/>
  <c r="BE185" i="36"/>
  <c r="BF185" i="36"/>
  <c r="BG185" i="36"/>
  <c r="BH185" i="36"/>
  <c r="BI185" i="36"/>
  <c r="BJ185" i="36"/>
  <c r="BK185" i="36"/>
  <c r="BL185" i="36"/>
  <c r="BM185" i="36"/>
  <c r="BN185" i="36"/>
  <c r="BO185" i="36"/>
  <c r="BP185" i="36"/>
  <c r="BQ185" i="36"/>
  <c r="BR185" i="36"/>
  <c r="AZ186" i="36"/>
  <c r="BA186" i="36" s="1"/>
  <c r="BB186" i="36"/>
  <c r="BC186" i="36"/>
  <c r="BD186" i="36"/>
  <c r="BE186" i="36"/>
  <c r="BF186" i="36"/>
  <c r="BG186" i="36"/>
  <c r="BH186" i="36"/>
  <c r="BI186" i="36"/>
  <c r="BJ186" i="36"/>
  <c r="BK186" i="36"/>
  <c r="BL186" i="36"/>
  <c r="BM186" i="36"/>
  <c r="BN186" i="36"/>
  <c r="BO186" i="36"/>
  <c r="BP186" i="36"/>
  <c r="BQ186" i="36"/>
  <c r="BR186" i="36"/>
  <c r="AZ187" i="36"/>
  <c r="BA187" i="36" s="1"/>
  <c r="BB187" i="36"/>
  <c r="BC187" i="36"/>
  <c r="BD187" i="36"/>
  <c r="BE187" i="36"/>
  <c r="BF187" i="36"/>
  <c r="BG187" i="36"/>
  <c r="BH187" i="36"/>
  <c r="BI187" i="36"/>
  <c r="BJ187" i="36"/>
  <c r="BK187" i="36"/>
  <c r="BL187" i="36"/>
  <c r="BM187" i="36"/>
  <c r="BN187" i="36"/>
  <c r="BO187" i="36"/>
  <c r="BP187" i="36"/>
  <c r="BQ187" i="36"/>
  <c r="BR187" i="36"/>
  <c r="AZ188" i="36"/>
  <c r="BS188" i="36" s="1"/>
  <c r="BA188" i="36"/>
  <c r="BB188" i="36"/>
  <c r="BC188" i="36"/>
  <c r="BD188" i="36"/>
  <c r="BE188" i="36"/>
  <c r="BF188" i="36"/>
  <c r="BG188" i="36"/>
  <c r="BH188" i="36"/>
  <c r="BI188" i="36"/>
  <c r="BJ188" i="36"/>
  <c r="BK188" i="36"/>
  <c r="BL188" i="36"/>
  <c r="BM188" i="36"/>
  <c r="BN188" i="36"/>
  <c r="BO188" i="36"/>
  <c r="BP188" i="36"/>
  <c r="BQ188" i="36"/>
  <c r="BR188" i="36"/>
  <c r="AZ189" i="36"/>
  <c r="BA189" i="36" s="1"/>
  <c r="BB189" i="36"/>
  <c r="BC189" i="36"/>
  <c r="BD189" i="36"/>
  <c r="BE189" i="36"/>
  <c r="BF189" i="36"/>
  <c r="BG189" i="36"/>
  <c r="BH189" i="36"/>
  <c r="BI189" i="36"/>
  <c r="BJ189" i="36"/>
  <c r="BK189" i="36"/>
  <c r="BL189" i="36"/>
  <c r="BM189" i="36"/>
  <c r="BN189" i="36"/>
  <c r="BO189" i="36"/>
  <c r="BP189" i="36"/>
  <c r="BQ189" i="36"/>
  <c r="BR189" i="36"/>
  <c r="AZ190" i="36"/>
  <c r="BA190" i="36" s="1"/>
  <c r="BB190" i="36"/>
  <c r="BC190" i="36"/>
  <c r="BD190" i="36"/>
  <c r="BE190" i="36"/>
  <c r="BF190" i="36"/>
  <c r="BG190" i="36"/>
  <c r="BH190" i="36"/>
  <c r="BI190" i="36"/>
  <c r="BJ190" i="36"/>
  <c r="BK190" i="36"/>
  <c r="BL190" i="36"/>
  <c r="BM190" i="36"/>
  <c r="BN190" i="36"/>
  <c r="BO190" i="36"/>
  <c r="BP190" i="36"/>
  <c r="BQ190" i="36"/>
  <c r="BR190" i="36"/>
  <c r="AZ191" i="36"/>
  <c r="BA191" i="36" s="1"/>
  <c r="BB191" i="36"/>
  <c r="BC191" i="36"/>
  <c r="BD191" i="36"/>
  <c r="BE191" i="36"/>
  <c r="BF191" i="36"/>
  <c r="BG191" i="36"/>
  <c r="BH191" i="36"/>
  <c r="BI191" i="36"/>
  <c r="BJ191" i="36"/>
  <c r="BK191" i="36"/>
  <c r="BL191" i="36"/>
  <c r="BM191" i="36"/>
  <c r="BN191" i="36"/>
  <c r="BO191" i="36"/>
  <c r="BP191" i="36"/>
  <c r="BQ191" i="36"/>
  <c r="BR191" i="36"/>
  <c r="AZ192" i="36"/>
  <c r="BA192" i="36" s="1"/>
  <c r="BB192" i="36"/>
  <c r="BC192" i="36"/>
  <c r="BD192" i="36"/>
  <c r="BE192" i="36"/>
  <c r="BF192" i="36"/>
  <c r="BG192" i="36"/>
  <c r="BH192" i="36"/>
  <c r="BI192" i="36"/>
  <c r="BJ192" i="36"/>
  <c r="BK192" i="36"/>
  <c r="BL192" i="36"/>
  <c r="BM192" i="36"/>
  <c r="BN192" i="36"/>
  <c r="BO192" i="36"/>
  <c r="BP192" i="36"/>
  <c r="BQ192" i="36"/>
  <c r="BR192" i="36"/>
  <c r="AZ193" i="36"/>
  <c r="BA193" i="36" s="1"/>
  <c r="BB193" i="36"/>
  <c r="BC193" i="36"/>
  <c r="BD193" i="36"/>
  <c r="BE193" i="36"/>
  <c r="BF193" i="36"/>
  <c r="BG193" i="36"/>
  <c r="BH193" i="36"/>
  <c r="BI193" i="36"/>
  <c r="BJ193" i="36"/>
  <c r="BK193" i="36"/>
  <c r="BL193" i="36"/>
  <c r="BM193" i="36"/>
  <c r="BN193" i="36"/>
  <c r="BO193" i="36"/>
  <c r="BP193" i="36"/>
  <c r="BQ193" i="36"/>
  <c r="BR193" i="36"/>
  <c r="AZ194" i="36"/>
  <c r="BA194" i="36" s="1"/>
  <c r="BB194" i="36"/>
  <c r="BC194" i="36"/>
  <c r="BD194" i="36"/>
  <c r="BE194" i="36"/>
  <c r="BF194" i="36"/>
  <c r="BG194" i="36"/>
  <c r="BH194" i="36"/>
  <c r="BI194" i="36"/>
  <c r="BJ194" i="36"/>
  <c r="BK194" i="36"/>
  <c r="BL194" i="36"/>
  <c r="BM194" i="36"/>
  <c r="BN194" i="36"/>
  <c r="BO194" i="36"/>
  <c r="BP194" i="36"/>
  <c r="BQ194" i="36"/>
  <c r="BR194" i="36"/>
  <c r="AZ195" i="36"/>
  <c r="BA195" i="36" s="1"/>
  <c r="BB195" i="36"/>
  <c r="BC195" i="36"/>
  <c r="BD195" i="36"/>
  <c r="BE195" i="36"/>
  <c r="BF195" i="36"/>
  <c r="BG195" i="36"/>
  <c r="BH195" i="36"/>
  <c r="BI195" i="36"/>
  <c r="BJ195" i="36"/>
  <c r="BK195" i="36"/>
  <c r="BL195" i="36"/>
  <c r="BM195" i="36"/>
  <c r="BN195" i="36"/>
  <c r="BO195" i="36"/>
  <c r="BP195" i="36"/>
  <c r="BQ195" i="36"/>
  <c r="BR195" i="36"/>
  <c r="AZ196" i="36"/>
  <c r="BA196" i="36" s="1"/>
  <c r="BB196" i="36"/>
  <c r="BC196" i="36"/>
  <c r="BD196" i="36"/>
  <c r="BE196" i="36"/>
  <c r="BF196" i="36"/>
  <c r="BG196" i="36"/>
  <c r="BH196" i="36"/>
  <c r="BI196" i="36"/>
  <c r="BJ196" i="36"/>
  <c r="BK196" i="36"/>
  <c r="BL196" i="36"/>
  <c r="BM196" i="36"/>
  <c r="BN196" i="36"/>
  <c r="BO196" i="36"/>
  <c r="BP196" i="36"/>
  <c r="BQ196" i="36"/>
  <c r="BR196" i="36"/>
  <c r="AZ197" i="36"/>
  <c r="BA197" i="36" s="1"/>
  <c r="BB197" i="36"/>
  <c r="BC197" i="36"/>
  <c r="BD197" i="36"/>
  <c r="BE197" i="36"/>
  <c r="BF197" i="36"/>
  <c r="BG197" i="36"/>
  <c r="BH197" i="36"/>
  <c r="BI197" i="36"/>
  <c r="BJ197" i="36"/>
  <c r="BK197" i="36"/>
  <c r="BL197" i="36"/>
  <c r="BM197" i="36"/>
  <c r="BN197" i="36"/>
  <c r="BO197" i="36"/>
  <c r="BP197" i="36"/>
  <c r="BQ197" i="36"/>
  <c r="BR197" i="36"/>
  <c r="AZ198" i="36"/>
  <c r="BA198" i="36" s="1"/>
  <c r="BB198" i="36"/>
  <c r="BC198" i="36"/>
  <c r="BD198" i="36"/>
  <c r="BE198" i="36"/>
  <c r="BF198" i="36"/>
  <c r="BG198" i="36"/>
  <c r="BH198" i="36"/>
  <c r="BI198" i="36"/>
  <c r="BJ198" i="36"/>
  <c r="BK198" i="36"/>
  <c r="BL198" i="36"/>
  <c r="BM198" i="36"/>
  <c r="BN198" i="36"/>
  <c r="BO198" i="36"/>
  <c r="BP198" i="36"/>
  <c r="BQ198" i="36"/>
  <c r="BR198" i="36"/>
  <c r="AZ199" i="36"/>
  <c r="BA199" i="36" s="1"/>
  <c r="BB199" i="36"/>
  <c r="BC199" i="36"/>
  <c r="BD199" i="36"/>
  <c r="BE199" i="36"/>
  <c r="BF199" i="36"/>
  <c r="BG199" i="36"/>
  <c r="BH199" i="36"/>
  <c r="BI199" i="36"/>
  <c r="BJ199" i="36"/>
  <c r="BK199" i="36"/>
  <c r="BL199" i="36"/>
  <c r="BM199" i="36"/>
  <c r="BN199" i="36"/>
  <c r="BO199" i="36"/>
  <c r="BP199" i="36"/>
  <c r="BQ199" i="36"/>
  <c r="BR199" i="36"/>
  <c r="AZ200" i="36"/>
  <c r="BA200" i="36" s="1"/>
  <c r="BB200" i="36"/>
  <c r="BC200" i="36"/>
  <c r="BD200" i="36"/>
  <c r="BE200" i="36"/>
  <c r="BF200" i="36"/>
  <c r="BG200" i="36"/>
  <c r="BH200" i="36"/>
  <c r="BI200" i="36"/>
  <c r="BJ200" i="36"/>
  <c r="BK200" i="36"/>
  <c r="BL200" i="36"/>
  <c r="BM200" i="36"/>
  <c r="BN200" i="36"/>
  <c r="BO200" i="36"/>
  <c r="BP200" i="36"/>
  <c r="BQ200" i="36"/>
  <c r="BR200" i="36"/>
  <c r="AZ201" i="36"/>
  <c r="BA201" i="36" s="1"/>
  <c r="BB201" i="36"/>
  <c r="BC201" i="36"/>
  <c r="BD201" i="36"/>
  <c r="BE201" i="36"/>
  <c r="BF201" i="36"/>
  <c r="BG201" i="36"/>
  <c r="BH201" i="36"/>
  <c r="BI201" i="36"/>
  <c r="BJ201" i="36"/>
  <c r="BK201" i="36"/>
  <c r="BL201" i="36"/>
  <c r="BM201" i="36"/>
  <c r="BN201" i="36"/>
  <c r="BO201" i="36"/>
  <c r="BP201" i="36"/>
  <c r="BQ201" i="36"/>
  <c r="BR201" i="36"/>
  <c r="AZ202" i="36"/>
  <c r="BA202" i="36" s="1"/>
  <c r="BB202" i="36"/>
  <c r="BC202" i="36"/>
  <c r="BD202" i="36"/>
  <c r="BE202" i="36"/>
  <c r="BF202" i="36"/>
  <c r="BG202" i="36"/>
  <c r="BH202" i="36"/>
  <c r="BI202" i="36"/>
  <c r="BJ202" i="36"/>
  <c r="BK202" i="36"/>
  <c r="BL202" i="36"/>
  <c r="BM202" i="36"/>
  <c r="BN202" i="36"/>
  <c r="BO202" i="36"/>
  <c r="BP202" i="36"/>
  <c r="BQ202" i="36"/>
  <c r="BR202" i="36"/>
  <c r="AZ203" i="36"/>
  <c r="BA203" i="36" s="1"/>
  <c r="BB203" i="36"/>
  <c r="BC203" i="36"/>
  <c r="BD203" i="36"/>
  <c r="BE203" i="36"/>
  <c r="BF203" i="36"/>
  <c r="BG203" i="36"/>
  <c r="BH203" i="36"/>
  <c r="BI203" i="36"/>
  <c r="BJ203" i="36"/>
  <c r="BK203" i="36"/>
  <c r="BL203" i="36"/>
  <c r="BM203" i="36"/>
  <c r="BN203" i="36"/>
  <c r="BO203" i="36"/>
  <c r="BP203" i="36"/>
  <c r="BQ203" i="36"/>
  <c r="BR203" i="36"/>
  <c r="AZ204" i="36"/>
  <c r="BA204" i="36" s="1"/>
  <c r="BB204" i="36"/>
  <c r="BC204" i="36"/>
  <c r="BD204" i="36"/>
  <c r="BE204" i="36"/>
  <c r="BF204" i="36"/>
  <c r="BG204" i="36"/>
  <c r="BH204" i="36"/>
  <c r="BI204" i="36"/>
  <c r="BJ204" i="36"/>
  <c r="BK204" i="36"/>
  <c r="BL204" i="36"/>
  <c r="BM204" i="36"/>
  <c r="BN204" i="36"/>
  <c r="BO204" i="36"/>
  <c r="BP204" i="36"/>
  <c r="BQ204" i="36"/>
  <c r="BR204" i="36"/>
  <c r="AZ205" i="36"/>
  <c r="BA205" i="36" s="1"/>
  <c r="BB205" i="36"/>
  <c r="BC205" i="36"/>
  <c r="BD205" i="36"/>
  <c r="BE205" i="36"/>
  <c r="BF205" i="36"/>
  <c r="BG205" i="36"/>
  <c r="BH205" i="36"/>
  <c r="BI205" i="36"/>
  <c r="BJ205" i="36"/>
  <c r="BK205" i="36"/>
  <c r="BL205" i="36"/>
  <c r="BM205" i="36"/>
  <c r="BN205" i="36"/>
  <c r="BO205" i="36"/>
  <c r="BP205" i="36"/>
  <c r="BQ205" i="36"/>
  <c r="BR205" i="36"/>
  <c r="AZ206" i="36"/>
  <c r="BA206" i="36" s="1"/>
  <c r="BB206" i="36"/>
  <c r="BC206" i="36"/>
  <c r="BD206" i="36"/>
  <c r="BE206" i="36"/>
  <c r="BF206" i="36"/>
  <c r="BG206" i="36"/>
  <c r="BH206" i="36"/>
  <c r="BI206" i="36"/>
  <c r="BJ206" i="36"/>
  <c r="BK206" i="36"/>
  <c r="BL206" i="36"/>
  <c r="BM206" i="36"/>
  <c r="BN206" i="36"/>
  <c r="BO206" i="36"/>
  <c r="BP206" i="36"/>
  <c r="BQ206" i="36"/>
  <c r="BR206" i="36"/>
  <c r="AZ207" i="36"/>
  <c r="BA207" i="36" s="1"/>
  <c r="BB207" i="36"/>
  <c r="BC207" i="36"/>
  <c r="BD207" i="36"/>
  <c r="BE207" i="36"/>
  <c r="BF207" i="36"/>
  <c r="BG207" i="36"/>
  <c r="BH207" i="36"/>
  <c r="BI207" i="36"/>
  <c r="BJ207" i="36"/>
  <c r="BK207" i="36"/>
  <c r="BL207" i="36"/>
  <c r="BM207" i="36"/>
  <c r="BN207" i="36"/>
  <c r="BO207" i="36"/>
  <c r="BP207" i="36"/>
  <c r="BQ207" i="36"/>
  <c r="BR207" i="36"/>
  <c r="AZ208" i="36"/>
  <c r="BA208" i="36" s="1"/>
  <c r="BB208" i="36"/>
  <c r="BC208" i="36"/>
  <c r="BD208" i="36"/>
  <c r="BE208" i="36"/>
  <c r="BF208" i="36"/>
  <c r="BG208" i="36"/>
  <c r="BH208" i="36"/>
  <c r="BI208" i="36"/>
  <c r="BJ208" i="36"/>
  <c r="BK208" i="36"/>
  <c r="BL208" i="36"/>
  <c r="BM208" i="36"/>
  <c r="BN208" i="36"/>
  <c r="BO208" i="36"/>
  <c r="BP208" i="36"/>
  <c r="BQ208" i="36"/>
  <c r="BR208" i="36"/>
  <c r="AZ209" i="36"/>
  <c r="BA209" i="36" s="1"/>
  <c r="BB209" i="36"/>
  <c r="BC209" i="36"/>
  <c r="BD209" i="36"/>
  <c r="BE209" i="36"/>
  <c r="BF209" i="36"/>
  <c r="BG209" i="36"/>
  <c r="BH209" i="36"/>
  <c r="BI209" i="36"/>
  <c r="BJ209" i="36"/>
  <c r="BK209" i="36"/>
  <c r="BL209" i="36"/>
  <c r="BM209" i="36"/>
  <c r="BN209" i="36"/>
  <c r="BO209" i="36"/>
  <c r="BP209" i="36"/>
  <c r="BQ209" i="36"/>
  <c r="BR209" i="36"/>
  <c r="AZ210" i="36"/>
  <c r="BA210" i="36" s="1"/>
  <c r="BB210" i="36"/>
  <c r="BC210" i="36"/>
  <c r="BD210" i="36"/>
  <c r="BE210" i="36"/>
  <c r="BF210" i="36"/>
  <c r="BG210" i="36"/>
  <c r="BH210" i="36"/>
  <c r="BI210" i="36"/>
  <c r="BJ210" i="36"/>
  <c r="BK210" i="36"/>
  <c r="BL210" i="36"/>
  <c r="BM210" i="36"/>
  <c r="BN210" i="36"/>
  <c r="BO210" i="36"/>
  <c r="BP210" i="36"/>
  <c r="BQ210" i="36"/>
  <c r="BR210" i="36"/>
  <c r="AZ211" i="36"/>
  <c r="BA211" i="36" s="1"/>
  <c r="BB211" i="36"/>
  <c r="BC211" i="36"/>
  <c r="BD211" i="36"/>
  <c r="BE211" i="36"/>
  <c r="BF211" i="36"/>
  <c r="BG211" i="36"/>
  <c r="BH211" i="36"/>
  <c r="BI211" i="36"/>
  <c r="BJ211" i="36"/>
  <c r="BK211" i="36"/>
  <c r="BL211" i="36"/>
  <c r="BM211" i="36"/>
  <c r="BN211" i="36"/>
  <c r="BO211" i="36"/>
  <c r="BP211" i="36"/>
  <c r="BQ211" i="36"/>
  <c r="BR211" i="36"/>
  <c r="AZ212" i="36"/>
  <c r="BA212" i="36" s="1"/>
  <c r="BB212" i="36"/>
  <c r="BC212" i="36"/>
  <c r="BD212" i="36"/>
  <c r="BE212" i="36"/>
  <c r="BF212" i="36"/>
  <c r="BG212" i="36"/>
  <c r="BH212" i="36"/>
  <c r="BI212" i="36"/>
  <c r="BJ212" i="36"/>
  <c r="BK212" i="36"/>
  <c r="BL212" i="36"/>
  <c r="BM212" i="36"/>
  <c r="BN212" i="36"/>
  <c r="BO212" i="36"/>
  <c r="BP212" i="36"/>
  <c r="BQ212" i="36"/>
  <c r="BR212" i="36"/>
  <c r="Z68" i="37"/>
  <c r="AA68" i="37" s="1"/>
  <c r="AB68" i="37"/>
  <c r="AC68" i="37"/>
  <c r="AD68" i="37"/>
  <c r="AE68" i="37"/>
  <c r="AF68" i="37"/>
  <c r="AG68" i="37"/>
  <c r="AH68" i="37"/>
  <c r="AI68" i="37"/>
  <c r="AJ68" i="37"/>
  <c r="AK68" i="37"/>
  <c r="AL68" i="37"/>
  <c r="AM68" i="37"/>
  <c r="AN68" i="37"/>
  <c r="AO68" i="37"/>
  <c r="AP68" i="37"/>
  <c r="AQ68" i="37"/>
  <c r="Z69" i="37"/>
  <c r="AA69" i="37" s="1"/>
  <c r="AB69" i="37"/>
  <c r="AC69" i="37"/>
  <c r="AD69" i="37"/>
  <c r="AE69" i="37"/>
  <c r="AF69" i="37"/>
  <c r="AG69" i="37"/>
  <c r="AH69" i="37"/>
  <c r="AI69" i="37"/>
  <c r="AJ69" i="37"/>
  <c r="AK69" i="37"/>
  <c r="AL69" i="37"/>
  <c r="AM69" i="37"/>
  <c r="AN69" i="37"/>
  <c r="AO69" i="37"/>
  <c r="AP69" i="37"/>
  <c r="AQ69" i="37"/>
  <c r="Z70" i="37"/>
  <c r="AA70" i="37" s="1"/>
  <c r="AB70" i="37"/>
  <c r="AC70" i="37"/>
  <c r="AD70" i="37"/>
  <c r="AE70" i="37"/>
  <c r="AF70" i="37"/>
  <c r="AG70" i="37"/>
  <c r="AH70" i="37"/>
  <c r="AI70" i="37"/>
  <c r="AJ70" i="37"/>
  <c r="AK70" i="37"/>
  <c r="AL70" i="37"/>
  <c r="AM70" i="37"/>
  <c r="AN70" i="37"/>
  <c r="AO70" i="37"/>
  <c r="AP70" i="37"/>
  <c r="AQ70" i="37"/>
  <c r="Z71" i="37"/>
  <c r="AA71" i="37" s="1"/>
  <c r="AB71" i="37"/>
  <c r="AC71" i="37"/>
  <c r="AD71" i="37"/>
  <c r="AE71" i="37"/>
  <c r="AF71" i="37"/>
  <c r="AG71" i="37"/>
  <c r="AH71" i="37"/>
  <c r="AI71" i="37"/>
  <c r="AJ71" i="37"/>
  <c r="AK71" i="37"/>
  <c r="AL71" i="37"/>
  <c r="AM71" i="37"/>
  <c r="AN71" i="37"/>
  <c r="AO71" i="37"/>
  <c r="AP71" i="37"/>
  <c r="AQ71" i="37"/>
  <c r="Z72" i="37"/>
  <c r="AA72" i="37" s="1"/>
  <c r="AB72" i="37"/>
  <c r="AC72" i="37"/>
  <c r="AD72" i="37"/>
  <c r="AE72" i="37"/>
  <c r="AF72" i="37"/>
  <c r="AG72" i="37"/>
  <c r="AH72" i="37"/>
  <c r="AI72" i="37"/>
  <c r="AJ72" i="37"/>
  <c r="AK72" i="37"/>
  <c r="AL72" i="37"/>
  <c r="AM72" i="37"/>
  <c r="AN72" i="37"/>
  <c r="AO72" i="37"/>
  <c r="AP72" i="37"/>
  <c r="AQ72" i="37"/>
  <c r="Z73" i="37"/>
  <c r="AA73" i="37" s="1"/>
  <c r="AB73" i="37"/>
  <c r="AC73" i="37"/>
  <c r="AD73" i="37"/>
  <c r="AE73" i="37"/>
  <c r="AF73" i="37"/>
  <c r="AG73" i="37"/>
  <c r="AH73" i="37"/>
  <c r="AI73" i="37"/>
  <c r="AJ73" i="37"/>
  <c r="AK73" i="37"/>
  <c r="AL73" i="37"/>
  <c r="AM73" i="37"/>
  <c r="AN73" i="37"/>
  <c r="AO73" i="37"/>
  <c r="AP73" i="37"/>
  <c r="AQ73" i="37"/>
  <c r="Z74" i="37"/>
  <c r="AA74" i="37" s="1"/>
  <c r="AB74" i="37"/>
  <c r="AC74" i="37"/>
  <c r="AD74" i="37"/>
  <c r="AE74" i="37"/>
  <c r="AF74" i="37"/>
  <c r="AG74" i="37"/>
  <c r="AH74" i="37"/>
  <c r="AI74" i="37"/>
  <c r="AJ74" i="37"/>
  <c r="AK74" i="37"/>
  <c r="AL74" i="37"/>
  <c r="AM74" i="37"/>
  <c r="AN74" i="37"/>
  <c r="AO74" i="37"/>
  <c r="AP74" i="37"/>
  <c r="AQ74" i="37"/>
  <c r="Z75" i="37"/>
  <c r="AA75" i="37" s="1"/>
  <c r="AB75" i="37"/>
  <c r="AC75" i="37"/>
  <c r="AD75" i="37"/>
  <c r="AE75" i="37"/>
  <c r="AF75" i="37"/>
  <c r="AG75" i="37"/>
  <c r="AH75" i="37"/>
  <c r="AI75" i="37"/>
  <c r="AJ75" i="37"/>
  <c r="AK75" i="37"/>
  <c r="AL75" i="37"/>
  <c r="AM75" i="37"/>
  <c r="AN75" i="37"/>
  <c r="AO75" i="37"/>
  <c r="AP75" i="37"/>
  <c r="AQ75" i="37"/>
  <c r="Z76" i="37"/>
  <c r="AA76" i="37" s="1"/>
  <c r="AB76" i="37"/>
  <c r="AC76" i="37"/>
  <c r="AD76" i="37"/>
  <c r="AE76" i="37"/>
  <c r="AF76" i="37"/>
  <c r="AG76" i="37"/>
  <c r="AH76" i="37"/>
  <c r="AI76" i="37"/>
  <c r="AJ76" i="37"/>
  <c r="AK76" i="37"/>
  <c r="AL76" i="37"/>
  <c r="AM76" i="37"/>
  <c r="AN76" i="37"/>
  <c r="AO76" i="37"/>
  <c r="AP76" i="37"/>
  <c r="AQ76" i="37"/>
  <c r="Z77" i="37"/>
  <c r="AA77" i="37" s="1"/>
  <c r="AB77" i="37"/>
  <c r="AC77" i="37"/>
  <c r="AD77" i="37"/>
  <c r="AE77" i="37"/>
  <c r="AF77" i="37"/>
  <c r="AG77" i="37"/>
  <c r="AH77" i="37"/>
  <c r="AI77" i="37"/>
  <c r="AJ77" i="37"/>
  <c r="AK77" i="37"/>
  <c r="AL77" i="37"/>
  <c r="AM77" i="37"/>
  <c r="AN77" i="37"/>
  <c r="AO77" i="37"/>
  <c r="AP77" i="37"/>
  <c r="AQ77" i="37"/>
  <c r="Z78" i="37"/>
  <c r="AA78" i="37" s="1"/>
  <c r="AB78" i="37"/>
  <c r="AC78" i="37"/>
  <c r="AD78" i="37"/>
  <c r="AE78" i="37"/>
  <c r="AF78" i="37"/>
  <c r="AG78" i="37"/>
  <c r="AH78" i="37"/>
  <c r="AI78" i="37"/>
  <c r="AJ78" i="37"/>
  <c r="AK78" i="37"/>
  <c r="AL78" i="37"/>
  <c r="AM78" i="37"/>
  <c r="AN78" i="37"/>
  <c r="AO78" i="37"/>
  <c r="AP78" i="37"/>
  <c r="AQ78" i="37"/>
  <c r="Z79" i="37"/>
  <c r="AA79" i="37" s="1"/>
  <c r="AB79" i="37"/>
  <c r="AC79" i="37"/>
  <c r="AD79" i="37"/>
  <c r="AE79" i="37"/>
  <c r="AF79" i="37"/>
  <c r="AG79" i="37"/>
  <c r="AH79" i="37"/>
  <c r="AI79" i="37"/>
  <c r="AJ79" i="37"/>
  <c r="AK79" i="37"/>
  <c r="AL79" i="37"/>
  <c r="AM79" i="37"/>
  <c r="AN79" i="37"/>
  <c r="AO79" i="37"/>
  <c r="AP79" i="37"/>
  <c r="AQ79" i="37"/>
  <c r="Z80" i="37"/>
  <c r="AA80" i="37" s="1"/>
  <c r="AB80" i="37"/>
  <c r="AC80" i="37"/>
  <c r="AD80" i="37"/>
  <c r="AE80" i="37"/>
  <c r="AF80" i="37"/>
  <c r="AG80" i="37"/>
  <c r="AH80" i="37"/>
  <c r="AI80" i="37"/>
  <c r="AJ80" i="37"/>
  <c r="AK80" i="37"/>
  <c r="AL80" i="37"/>
  <c r="AM80" i="37"/>
  <c r="AN80" i="37"/>
  <c r="AO80" i="37"/>
  <c r="AP80" i="37"/>
  <c r="AQ80" i="37"/>
  <c r="Z81" i="37"/>
  <c r="AA81" i="37" s="1"/>
  <c r="AB81" i="37"/>
  <c r="AC81" i="37"/>
  <c r="AD81" i="37"/>
  <c r="AE81" i="37"/>
  <c r="AF81" i="37"/>
  <c r="AG81" i="37"/>
  <c r="AH81" i="37"/>
  <c r="AI81" i="37"/>
  <c r="AJ81" i="37"/>
  <c r="AK81" i="37"/>
  <c r="AL81" i="37"/>
  <c r="AM81" i="37"/>
  <c r="AN81" i="37"/>
  <c r="AO81" i="37"/>
  <c r="AP81" i="37"/>
  <c r="AQ81" i="37"/>
  <c r="Z82" i="37"/>
  <c r="AA82" i="37" s="1"/>
  <c r="AB82" i="37"/>
  <c r="AC82" i="37"/>
  <c r="AD82" i="37"/>
  <c r="AE82" i="37"/>
  <c r="AF82" i="37"/>
  <c r="AG82" i="37"/>
  <c r="AH82" i="37"/>
  <c r="AI82" i="37"/>
  <c r="AJ82" i="37"/>
  <c r="AK82" i="37"/>
  <c r="AL82" i="37"/>
  <c r="AM82" i="37"/>
  <c r="AN82" i="37"/>
  <c r="AO82" i="37"/>
  <c r="AP82" i="37"/>
  <c r="AQ82" i="37"/>
  <c r="Z83" i="37"/>
  <c r="AA83" i="37" s="1"/>
  <c r="AB83" i="37"/>
  <c r="AC83" i="37"/>
  <c r="AD83" i="37"/>
  <c r="AE83" i="37"/>
  <c r="AF83" i="37"/>
  <c r="AG83" i="37"/>
  <c r="AH83" i="37"/>
  <c r="AI83" i="37"/>
  <c r="AJ83" i="37"/>
  <c r="AK83" i="37"/>
  <c r="AL83" i="37"/>
  <c r="AM83" i="37"/>
  <c r="AN83" i="37"/>
  <c r="AO83" i="37"/>
  <c r="AP83" i="37"/>
  <c r="AQ83" i="37"/>
  <c r="Z84" i="37"/>
  <c r="AA84" i="37" s="1"/>
  <c r="AB84" i="37"/>
  <c r="AC84" i="37"/>
  <c r="AD84" i="37"/>
  <c r="AE84" i="37"/>
  <c r="AF84" i="37"/>
  <c r="AG84" i="37"/>
  <c r="AH84" i="37"/>
  <c r="AI84" i="37"/>
  <c r="AJ84" i="37"/>
  <c r="AK84" i="37"/>
  <c r="AL84" i="37"/>
  <c r="AM84" i="37"/>
  <c r="AN84" i="37"/>
  <c r="AO84" i="37"/>
  <c r="AP84" i="37"/>
  <c r="AQ84" i="37"/>
  <c r="Z85" i="37"/>
  <c r="AA85" i="37" s="1"/>
  <c r="AB85" i="37"/>
  <c r="AC85" i="37"/>
  <c r="AD85" i="37"/>
  <c r="AE85" i="37"/>
  <c r="AF85" i="37"/>
  <c r="AG85" i="37"/>
  <c r="AH85" i="37"/>
  <c r="AI85" i="37"/>
  <c r="AJ85" i="37"/>
  <c r="AK85" i="37"/>
  <c r="AL85" i="37"/>
  <c r="AM85" i="37"/>
  <c r="AN85" i="37"/>
  <c r="AO85" i="37"/>
  <c r="AP85" i="37"/>
  <c r="AQ85" i="37"/>
  <c r="Z86" i="37"/>
  <c r="AA86" i="37" s="1"/>
  <c r="AB86" i="37"/>
  <c r="AC86" i="37"/>
  <c r="AD86" i="37"/>
  <c r="AE86" i="37"/>
  <c r="AF86" i="37"/>
  <c r="AG86" i="37"/>
  <c r="AH86" i="37"/>
  <c r="AI86" i="37"/>
  <c r="AJ86" i="37"/>
  <c r="AK86" i="37"/>
  <c r="AL86" i="37"/>
  <c r="AM86" i="37"/>
  <c r="AN86" i="37"/>
  <c r="AO86" i="37"/>
  <c r="AP86" i="37"/>
  <c r="AQ86" i="37"/>
  <c r="Z87" i="37"/>
  <c r="AA87" i="37" s="1"/>
  <c r="AB87" i="37"/>
  <c r="AC87" i="37"/>
  <c r="AD87" i="37"/>
  <c r="AE87" i="37"/>
  <c r="AF87" i="37"/>
  <c r="AG87" i="37"/>
  <c r="AH87" i="37"/>
  <c r="AI87" i="37"/>
  <c r="AJ87" i="37"/>
  <c r="AK87" i="37"/>
  <c r="AL87" i="37"/>
  <c r="AM87" i="37"/>
  <c r="AN87" i="37"/>
  <c r="AO87" i="37"/>
  <c r="AP87" i="37"/>
  <c r="AQ87" i="37"/>
  <c r="Z88" i="37"/>
  <c r="AA88" i="37" s="1"/>
  <c r="AB88" i="37"/>
  <c r="AC88" i="37"/>
  <c r="AD88" i="37"/>
  <c r="AE88" i="37"/>
  <c r="AF88" i="37"/>
  <c r="AG88" i="37"/>
  <c r="AH88" i="37"/>
  <c r="AI88" i="37"/>
  <c r="AJ88" i="37"/>
  <c r="AK88" i="37"/>
  <c r="AL88" i="37"/>
  <c r="AM88" i="37"/>
  <c r="AN88" i="37"/>
  <c r="AO88" i="37"/>
  <c r="AP88" i="37"/>
  <c r="AQ88" i="37"/>
  <c r="Z89" i="37"/>
  <c r="AA89" i="37" s="1"/>
  <c r="AB89" i="37"/>
  <c r="AC89" i="37"/>
  <c r="AD89" i="37"/>
  <c r="AE89" i="37"/>
  <c r="AF89" i="37"/>
  <c r="AG89" i="37"/>
  <c r="AH89" i="37"/>
  <c r="AI89" i="37"/>
  <c r="AJ89" i="37"/>
  <c r="AK89" i="37"/>
  <c r="AL89" i="37"/>
  <c r="AM89" i="37"/>
  <c r="AN89" i="37"/>
  <c r="AO89" i="37"/>
  <c r="AP89" i="37"/>
  <c r="Z90" i="37"/>
  <c r="AA90" i="37" s="1"/>
  <c r="AB90" i="37"/>
  <c r="AC90" i="37"/>
  <c r="AD90" i="37"/>
  <c r="AE90" i="37"/>
  <c r="AF90" i="37"/>
  <c r="AG90" i="37"/>
  <c r="AH90" i="37"/>
  <c r="AI90" i="37"/>
  <c r="AJ90" i="37"/>
  <c r="AK90" i="37"/>
  <c r="AL90" i="37"/>
  <c r="AM90" i="37"/>
  <c r="AN90" i="37"/>
  <c r="AO90" i="37"/>
  <c r="AP90" i="37"/>
  <c r="Z91" i="37"/>
  <c r="AA91" i="37" s="1"/>
  <c r="AB91" i="37"/>
  <c r="AC91" i="37"/>
  <c r="AD91" i="37"/>
  <c r="AE91" i="37"/>
  <c r="AF91" i="37"/>
  <c r="AG91" i="37"/>
  <c r="AH91" i="37"/>
  <c r="AI91" i="37"/>
  <c r="AJ91" i="37"/>
  <c r="AK91" i="37"/>
  <c r="AL91" i="37"/>
  <c r="AM91" i="37"/>
  <c r="AN91" i="37"/>
  <c r="AO91" i="37"/>
  <c r="AP91" i="37"/>
  <c r="Z92" i="37"/>
  <c r="AA92" i="37" s="1"/>
  <c r="AB92" i="37"/>
  <c r="AC92" i="37"/>
  <c r="AD92" i="37"/>
  <c r="AE92" i="37"/>
  <c r="AF92" i="37"/>
  <c r="AG92" i="37"/>
  <c r="AH92" i="37"/>
  <c r="AI92" i="37"/>
  <c r="AJ92" i="37"/>
  <c r="AK92" i="37"/>
  <c r="AL92" i="37"/>
  <c r="AM92" i="37"/>
  <c r="AN92" i="37"/>
  <c r="AO92" i="37"/>
  <c r="AP92" i="37"/>
  <c r="Z93" i="37"/>
  <c r="AA93" i="37" s="1"/>
  <c r="AB93" i="37"/>
  <c r="AC93" i="37"/>
  <c r="AD93" i="37"/>
  <c r="AE93" i="37"/>
  <c r="AF93" i="37"/>
  <c r="AG93" i="37"/>
  <c r="AH93" i="37"/>
  <c r="AI93" i="37"/>
  <c r="AJ93" i="37"/>
  <c r="AK93" i="37"/>
  <c r="AL93" i="37"/>
  <c r="AM93" i="37"/>
  <c r="AN93" i="37"/>
  <c r="AO93" i="37"/>
  <c r="AP93" i="37"/>
  <c r="Z94" i="37"/>
  <c r="AA94" i="37" s="1"/>
  <c r="AB94" i="37"/>
  <c r="AC94" i="37"/>
  <c r="AD94" i="37"/>
  <c r="AE94" i="37"/>
  <c r="AF94" i="37"/>
  <c r="AG94" i="37"/>
  <c r="AH94" i="37"/>
  <c r="AI94" i="37"/>
  <c r="AJ94" i="37"/>
  <c r="AK94" i="37"/>
  <c r="AL94" i="37"/>
  <c r="AM94" i="37"/>
  <c r="AN94" i="37"/>
  <c r="AO94" i="37"/>
  <c r="AP94" i="37"/>
  <c r="Z95" i="37"/>
  <c r="AA95" i="37" s="1"/>
  <c r="AB95" i="37"/>
  <c r="AC95" i="37"/>
  <c r="AD95" i="37"/>
  <c r="AE95" i="37"/>
  <c r="AF95" i="37"/>
  <c r="AG95" i="37"/>
  <c r="AH95" i="37"/>
  <c r="AI95" i="37"/>
  <c r="AJ95" i="37"/>
  <c r="AK95" i="37"/>
  <c r="AL95" i="37"/>
  <c r="AM95" i="37"/>
  <c r="AN95" i="37"/>
  <c r="AO95" i="37"/>
  <c r="AP95" i="37"/>
  <c r="Z96" i="37"/>
  <c r="AA96" i="37" s="1"/>
  <c r="AB96" i="37"/>
  <c r="AC96" i="37"/>
  <c r="AD96" i="37"/>
  <c r="AE96" i="37"/>
  <c r="AF96" i="37"/>
  <c r="AG96" i="37"/>
  <c r="AH96" i="37"/>
  <c r="AI96" i="37"/>
  <c r="AJ96" i="37"/>
  <c r="AK96" i="37"/>
  <c r="AL96" i="37"/>
  <c r="AM96" i="37"/>
  <c r="AN96" i="37"/>
  <c r="AO96" i="37"/>
  <c r="AP96" i="37"/>
  <c r="Z97" i="37"/>
  <c r="AA97" i="37" s="1"/>
  <c r="AB97" i="37"/>
  <c r="AC97" i="37"/>
  <c r="AD97" i="37"/>
  <c r="AE97" i="37"/>
  <c r="AF97" i="37"/>
  <c r="AG97" i="37"/>
  <c r="AH97" i="37"/>
  <c r="AI97" i="37"/>
  <c r="AJ97" i="37"/>
  <c r="AK97" i="37"/>
  <c r="AL97" i="37"/>
  <c r="AM97" i="37"/>
  <c r="AN97" i="37"/>
  <c r="AO97" i="37"/>
  <c r="AP97" i="37"/>
  <c r="Z98" i="37"/>
  <c r="AA98" i="37" s="1"/>
  <c r="AB98" i="37"/>
  <c r="AC98" i="37"/>
  <c r="AD98" i="37"/>
  <c r="AE98" i="37"/>
  <c r="AF98" i="37"/>
  <c r="AG98" i="37"/>
  <c r="AH98" i="37"/>
  <c r="AI98" i="37"/>
  <c r="AJ98" i="37"/>
  <c r="AK98" i="37"/>
  <c r="AL98" i="37"/>
  <c r="AM98" i="37"/>
  <c r="AN98" i="37"/>
  <c r="AO98" i="37"/>
  <c r="AP98" i="37"/>
  <c r="Z99" i="37"/>
  <c r="AA99" i="37" s="1"/>
  <c r="AB99" i="37"/>
  <c r="AC99" i="37"/>
  <c r="AD99" i="37"/>
  <c r="AE99" i="37"/>
  <c r="AF99" i="37"/>
  <c r="AG99" i="37"/>
  <c r="AH99" i="37"/>
  <c r="AI99" i="37"/>
  <c r="AJ99" i="37"/>
  <c r="AK99" i="37"/>
  <c r="AL99" i="37"/>
  <c r="AM99" i="37"/>
  <c r="AN99" i="37"/>
  <c r="AO99" i="37"/>
  <c r="AP99" i="37"/>
  <c r="Z100" i="37"/>
  <c r="AQ100" i="37" s="1"/>
  <c r="AA100" i="37"/>
  <c r="AB100" i="37"/>
  <c r="AC100" i="37"/>
  <c r="AD100" i="37"/>
  <c r="AE100" i="37"/>
  <c r="AF100" i="37"/>
  <c r="AG100" i="37"/>
  <c r="AH100" i="37"/>
  <c r="AI100" i="37"/>
  <c r="AJ100" i="37"/>
  <c r="AK100" i="37"/>
  <c r="AL100" i="37"/>
  <c r="AM100" i="37"/>
  <c r="AN100" i="37"/>
  <c r="AO100" i="37"/>
  <c r="AP100" i="37"/>
  <c r="Z101" i="37"/>
  <c r="AA101" i="37" s="1"/>
  <c r="AB101" i="37"/>
  <c r="AC101" i="37"/>
  <c r="AD101" i="37"/>
  <c r="AE101" i="37"/>
  <c r="AF101" i="37"/>
  <c r="AG101" i="37"/>
  <c r="AH101" i="37"/>
  <c r="AI101" i="37"/>
  <c r="AJ101" i="37"/>
  <c r="AK101" i="37"/>
  <c r="AL101" i="37"/>
  <c r="AM101" i="37"/>
  <c r="AN101" i="37"/>
  <c r="AO101" i="37"/>
  <c r="AP101" i="37"/>
  <c r="Z102" i="37"/>
  <c r="AA102" i="37" s="1"/>
  <c r="AB102" i="37"/>
  <c r="AC102" i="37"/>
  <c r="AD102" i="37"/>
  <c r="AE102" i="37"/>
  <c r="AF102" i="37"/>
  <c r="AG102" i="37"/>
  <c r="AH102" i="37"/>
  <c r="AI102" i="37"/>
  <c r="AJ102" i="37"/>
  <c r="AK102" i="37"/>
  <c r="AL102" i="37"/>
  <c r="AM102" i="37"/>
  <c r="AN102" i="37"/>
  <c r="AO102" i="37"/>
  <c r="AP102" i="37"/>
  <c r="Z103" i="37"/>
  <c r="AA103" i="37" s="1"/>
  <c r="AB103" i="37"/>
  <c r="AC103" i="37"/>
  <c r="AD103" i="37"/>
  <c r="AE103" i="37"/>
  <c r="AF103" i="37"/>
  <c r="AG103" i="37"/>
  <c r="AH103" i="37"/>
  <c r="AI103" i="37"/>
  <c r="AJ103" i="37"/>
  <c r="AK103" i="37"/>
  <c r="AL103" i="37"/>
  <c r="AM103" i="37"/>
  <c r="AN103" i="37"/>
  <c r="AO103" i="37"/>
  <c r="AP103" i="37"/>
  <c r="Z104" i="37"/>
  <c r="AA104" i="37" s="1"/>
  <c r="AB104" i="37"/>
  <c r="AC104" i="37"/>
  <c r="AD104" i="37"/>
  <c r="AE104" i="37"/>
  <c r="AF104" i="37"/>
  <c r="AG104" i="37"/>
  <c r="AH104" i="37"/>
  <c r="AI104" i="37"/>
  <c r="AJ104" i="37"/>
  <c r="AK104" i="37"/>
  <c r="AL104" i="37"/>
  <c r="AM104" i="37"/>
  <c r="AN104" i="37"/>
  <c r="AO104" i="37"/>
  <c r="AP104" i="37"/>
  <c r="Z105" i="37"/>
  <c r="AA105" i="37" s="1"/>
  <c r="AB105" i="37"/>
  <c r="AC105" i="37"/>
  <c r="AD105" i="37"/>
  <c r="AE105" i="37"/>
  <c r="AF105" i="37"/>
  <c r="AG105" i="37"/>
  <c r="AH105" i="37"/>
  <c r="AI105" i="37"/>
  <c r="AJ105" i="37"/>
  <c r="AK105" i="37"/>
  <c r="AL105" i="37"/>
  <c r="AM105" i="37"/>
  <c r="AN105" i="37"/>
  <c r="AO105" i="37"/>
  <c r="AP105" i="37"/>
  <c r="Z106" i="37"/>
  <c r="AA106" i="37" s="1"/>
  <c r="AB106" i="37"/>
  <c r="AC106" i="37"/>
  <c r="AD106" i="37"/>
  <c r="AE106" i="37"/>
  <c r="AF106" i="37"/>
  <c r="AG106" i="37"/>
  <c r="AH106" i="37"/>
  <c r="AI106" i="37"/>
  <c r="AJ106" i="37"/>
  <c r="AK106" i="37"/>
  <c r="AL106" i="37"/>
  <c r="AM106" i="37"/>
  <c r="AN106" i="37"/>
  <c r="AO106" i="37"/>
  <c r="AP106" i="37"/>
  <c r="Z107" i="37"/>
  <c r="AA107" i="37" s="1"/>
  <c r="AB107" i="37"/>
  <c r="AC107" i="37"/>
  <c r="AD107" i="37"/>
  <c r="AE107" i="37"/>
  <c r="AF107" i="37"/>
  <c r="AG107" i="37"/>
  <c r="AH107" i="37"/>
  <c r="AI107" i="37"/>
  <c r="AJ107" i="37"/>
  <c r="AK107" i="37"/>
  <c r="AL107" i="37"/>
  <c r="AM107" i="37"/>
  <c r="AN107" i="37"/>
  <c r="AO107" i="37"/>
  <c r="AP107" i="37"/>
  <c r="Z108" i="37"/>
  <c r="AA108" i="37" s="1"/>
  <c r="AB108" i="37"/>
  <c r="AC108" i="37"/>
  <c r="AD108" i="37"/>
  <c r="AE108" i="37"/>
  <c r="AF108" i="37"/>
  <c r="AG108" i="37"/>
  <c r="AH108" i="37"/>
  <c r="AI108" i="37"/>
  <c r="AJ108" i="37"/>
  <c r="AK108" i="37"/>
  <c r="AL108" i="37"/>
  <c r="AM108" i="37"/>
  <c r="AN108" i="37"/>
  <c r="AO108" i="37"/>
  <c r="AP108" i="37"/>
  <c r="Z109" i="37"/>
  <c r="AA109" i="37" s="1"/>
  <c r="AB109" i="37"/>
  <c r="AC109" i="37"/>
  <c r="AD109" i="37"/>
  <c r="AE109" i="37"/>
  <c r="AF109" i="37"/>
  <c r="AG109" i="37"/>
  <c r="AH109" i="37"/>
  <c r="AI109" i="37"/>
  <c r="AJ109" i="37"/>
  <c r="AK109" i="37"/>
  <c r="AL109" i="37"/>
  <c r="AM109" i="37"/>
  <c r="AN109" i="37"/>
  <c r="AO109" i="37"/>
  <c r="AP109" i="37"/>
  <c r="Z110" i="37"/>
  <c r="AA110" i="37" s="1"/>
  <c r="AB110" i="37"/>
  <c r="AC110" i="37"/>
  <c r="AD110" i="37"/>
  <c r="AE110" i="37"/>
  <c r="AF110" i="37"/>
  <c r="AG110" i="37"/>
  <c r="AH110" i="37"/>
  <c r="AI110" i="37"/>
  <c r="AJ110" i="37"/>
  <c r="AK110" i="37"/>
  <c r="AL110" i="37"/>
  <c r="AM110" i="37"/>
  <c r="AN110" i="37"/>
  <c r="AO110" i="37"/>
  <c r="AP110" i="37"/>
  <c r="Z111" i="37"/>
  <c r="AA111" i="37" s="1"/>
  <c r="AB111" i="37"/>
  <c r="AC111" i="37"/>
  <c r="AD111" i="37"/>
  <c r="AE111" i="37"/>
  <c r="AF111" i="37"/>
  <c r="AG111" i="37"/>
  <c r="AH111" i="37"/>
  <c r="AI111" i="37"/>
  <c r="AJ111" i="37"/>
  <c r="AK111" i="37"/>
  <c r="AL111" i="37"/>
  <c r="AM111" i="37"/>
  <c r="AN111" i="37"/>
  <c r="AO111" i="37"/>
  <c r="AP111" i="37"/>
  <c r="Z112" i="37"/>
  <c r="AQ112" i="37" s="1"/>
  <c r="AA112" i="37"/>
  <c r="AB112" i="37"/>
  <c r="AC112" i="37"/>
  <c r="AD112" i="37"/>
  <c r="AE112" i="37"/>
  <c r="AF112" i="37"/>
  <c r="AG112" i="37"/>
  <c r="AH112" i="37"/>
  <c r="AI112" i="37"/>
  <c r="AJ112" i="37"/>
  <c r="AK112" i="37"/>
  <c r="AL112" i="37"/>
  <c r="AM112" i="37"/>
  <c r="AN112" i="37"/>
  <c r="AO112" i="37"/>
  <c r="AP112" i="37"/>
  <c r="Z113" i="37"/>
  <c r="AA113" i="37" s="1"/>
  <c r="AB113" i="37"/>
  <c r="AC113" i="37"/>
  <c r="AD113" i="37"/>
  <c r="AE113" i="37"/>
  <c r="AF113" i="37"/>
  <c r="AG113" i="37"/>
  <c r="AH113" i="37"/>
  <c r="AI113" i="37"/>
  <c r="AJ113" i="37"/>
  <c r="AK113" i="37"/>
  <c r="AL113" i="37"/>
  <c r="AM113" i="37"/>
  <c r="AN113" i="37"/>
  <c r="AO113" i="37"/>
  <c r="AP113" i="37"/>
  <c r="Z114" i="37"/>
  <c r="AA114" i="37" s="1"/>
  <c r="AB114" i="37"/>
  <c r="AC114" i="37"/>
  <c r="AD114" i="37"/>
  <c r="AE114" i="37"/>
  <c r="AF114" i="37"/>
  <c r="AG114" i="37"/>
  <c r="AH114" i="37"/>
  <c r="AI114" i="37"/>
  <c r="AJ114" i="37"/>
  <c r="AK114" i="37"/>
  <c r="AL114" i="37"/>
  <c r="AM114" i="37"/>
  <c r="AN114" i="37"/>
  <c r="AO114" i="37"/>
  <c r="AP114" i="37"/>
  <c r="Z115" i="37"/>
  <c r="AA115" i="37" s="1"/>
  <c r="AB115" i="37"/>
  <c r="AC115" i="37"/>
  <c r="AD115" i="37"/>
  <c r="AE115" i="37"/>
  <c r="AF115" i="37"/>
  <c r="AG115" i="37"/>
  <c r="AH115" i="37"/>
  <c r="AI115" i="37"/>
  <c r="AJ115" i="37"/>
  <c r="AK115" i="37"/>
  <c r="AL115" i="37"/>
  <c r="AM115" i="37"/>
  <c r="AN115" i="37"/>
  <c r="AO115" i="37"/>
  <c r="AP115" i="37"/>
  <c r="Z116" i="37"/>
  <c r="AA116" i="37" s="1"/>
  <c r="AB116" i="37"/>
  <c r="AC116" i="37"/>
  <c r="AD116" i="37"/>
  <c r="AE116" i="37"/>
  <c r="AF116" i="37"/>
  <c r="AG116" i="37"/>
  <c r="AH116" i="37"/>
  <c r="AI116" i="37"/>
  <c r="AJ116" i="37"/>
  <c r="AK116" i="37"/>
  <c r="AL116" i="37"/>
  <c r="AM116" i="37"/>
  <c r="AN116" i="37"/>
  <c r="AO116" i="37"/>
  <c r="AP116" i="37"/>
  <c r="Z117" i="37"/>
  <c r="AA117" i="37" s="1"/>
  <c r="AB117" i="37"/>
  <c r="AC117" i="37"/>
  <c r="AD117" i="37"/>
  <c r="AE117" i="37"/>
  <c r="AF117" i="37"/>
  <c r="AG117" i="37"/>
  <c r="AH117" i="37"/>
  <c r="AI117" i="37"/>
  <c r="AJ117" i="37"/>
  <c r="AK117" i="37"/>
  <c r="AL117" i="37"/>
  <c r="AM117" i="37"/>
  <c r="AN117" i="37"/>
  <c r="AO117" i="37"/>
  <c r="AP117" i="37"/>
  <c r="Z118" i="37"/>
  <c r="AC118" i="37"/>
  <c r="AD118" i="37"/>
  <c r="AE118" i="37"/>
  <c r="AF118" i="37"/>
  <c r="AG118" i="37"/>
  <c r="AH118" i="37"/>
  <c r="AI118" i="37"/>
  <c r="AJ118" i="37"/>
  <c r="AK118" i="37"/>
  <c r="AL118" i="37"/>
  <c r="AM118" i="37"/>
  <c r="AN118" i="37"/>
  <c r="AO118" i="37"/>
  <c r="AP118" i="37"/>
  <c r="Z119" i="37"/>
  <c r="AB119" i="37"/>
  <c r="AC119" i="37"/>
  <c r="AD119" i="37"/>
  <c r="AE119" i="37"/>
  <c r="AF119" i="37"/>
  <c r="AG119" i="37"/>
  <c r="AH119" i="37"/>
  <c r="AI119" i="37"/>
  <c r="AJ119" i="37"/>
  <c r="AK119" i="37"/>
  <c r="AL119" i="37"/>
  <c r="AM119" i="37"/>
  <c r="AN119" i="37"/>
  <c r="AO119" i="37"/>
  <c r="AP119" i="37"/>
  <c r="Z120" i="37"/>
  <c r="AQ120" i="37" s="1"/>
  <c r="AA120" i="37"/>
  <c r="AB120" i="37"/>
  <c r="AC120" i="37"/>
  <c r="AD120" i="37"/>
  <c r="AE120" i="37"/>
  <c r="AF120" i="37"/>
  <c r="AG120" i="37"/>
  <c r="AH120" i="37"/>
  <c r="AI120" i="37"/>
  <c r="AJ120" i="37"/>
  <c r="AK120" i="37"/>
  <c r="AL120" i="37"/>
  <c r="AM120" i="37"/>
  <c r="AN120" i="37"/>
  <c r="AO120" i="37"/>
  <c r="AP120" i="37"/>
  <c r="Z121" i="37"/>
  <c r="AB121" i="37" s="1"/>
  <c r="AC121" i="37"/>
  <c r="AD121" i="37"/>
  <c r="AE121" i="37"/>
  <c r="AF121" i="37"/>
  <c r="AG121" i="37"/>
  <c r="AH121" i="37"/>
  <c r="AI121" i="37"/>
  <c r="AJ121" i="37"/>
  <c r="AK121" i="37"/>
  <c r="AL121" i="37"/>
  <c r="AM121" i="37"/>
  <c r="AN121" i="37"/>
  <c r="AO121" i="37"/>
  <c r="AP121" i="37"/>
  <c r="Z122" i="37"/>
  <c r="AA122" i="37" s="1"/>
  <c r="AB122" i="37"/>
  <c r="AC122" i="37"/>
  <c r="AD122" i="37"/>
  <c r="AE122" i="37"/>
  <c r="AF122" i="37"/>
  <c r="AG122" i="37"/>
  <c r="AH122" i="37"/>
  <c r="AI122" i="37"/>
  <c r="AJ122" i="37"/>
  <c r="AK122" i="37"/>
  <c r="AL122" i="37"/>
  <c r="AM122" i="37"/>
  <c r="AN122" i="37"/>
  <c r="AO122" i="37"/>
  <c r="AP122" i="37"/>
  <c r="AQ122" i="37"/>
  <c r="Z123" i="37"/>
  <c r="AA123" i="37" s="1"/>
  <c r="AB123" i="37"/>
  <c r="AC123" i="37"/>
  <c r="AD123" i="37"/>
  <c r="AE123" i="37"/>
  <c r="AF123" i="37"/>
  <c r="AG123" i="37"/>
  <c r="AH123" i="37"/>
  <c r="AI123" i="37"/>
  <c r="AJ123" i="37"/>
  <c r="AK123" i="37"/>
  <c r="AL123" i="37"/>
  <c r="AM123" i="37"/>
  <c r="AN123" i="37"/>
  <c r="AO123" i="37"/>
  <c r="AP123" i="37"/>
  <c r="AQ123" i="37"/>
  <c r="Z124" i="37"/>
  <c r="AA124" i="37" s="1"/>
  <c r="AB124" i="37"/>
  <c r="AC124" i="37"/>
  <c r="AD124" i="37"/>
  <c r="AE124" i="37"/>
  <c r="AF124" i="37"/>
  <c r="AG124" i="37"/>
  <c r="AH124" i="37"/>
  <c r="AI124" i="37"/>
  <c r="AJ124" i="37"/>
  <c r="AK124" i="37"/>
  <c r="AL124" i="37"/>
  <c r="AM124" i="37"/>
  <c r="AN124" i="37"/>
  <c r="AO124" i="37"/>
  <c r="AP124" i="37"/>
  <c r="AQ124" i="37"/>
  <c r="Z125" i="37"/>
  <c r="AA125" i="37" s="1"/>
  <c r="AB125" i="37"/>
  <c r="AC125" i="37"/>
  <c r="AD125" i="37"/>
  <c r="AE125" i="37"/>
  <c r="AF125" i="37"/>
  <c r="AG125" i="37"/>
  <c r="AH125" i="37"/>
  <c r="AI125" i="37"/>
  <c r="AJ125" i="37"/>
  <c r="AK125" i="37"/>
  <c r="AL125" i="37"/>
  <c r="AM125" i="37"/>
  <c r="AN125" i="37"/>
  <c r="AO125" i="37"/>
  <c r="AP125" i="37"/>
  <c r="AQ125" i="37"/>
  <c r="Z126" i="37"/>
  <c r="AA126" i="37" s="1"/>
  <c r="AB126" i="37"/>
  <c r="AC126" i="37"/>
  <c r="AD126" i="37"/>
  <c r="AE126" i="37"/>
  <c r="AF126" i="37"/>
  <c r="AG126" i="37"/>
  <c r="AH126" i="37"/>
  <c r="AI126" i="37"/>
  <c r="AJ126" i="37"/>
  <c r="AK126" i="37"/>
  <c r="AL126" i="37"/>
  <c r="AM126" i="37"/>
  <c r="AN126" i="37"/>
  <c r="AO126" i="37"/>
  <c r="AP126" i="37"/>
  <c r="AQ126" i="37"/>
  <c r="Z127" i="37"/>
  <c r="AA127" i="37" s="1"/>
  <c r="AB127" i="37"/>
  <c r="AC127" i="37"/>
  <c r="AD127" i="37"/>
  <c r="AE127" i="37"/>
  <c r="AF127" i="37"/>
  <c r="AG127" i="37"/>
  <c r="AH127" i="37"/>
  <c r="AI127" i="37"/>
  <c r="AJ127" i="37"/>
  <c r="AK127" i="37"/>
  <c r="AL127" i="37"/>
  <c r="AM127" i="37"/>
  <c r="AN127" i="37"/>
  <c r="AO127" i="37"/>
  <c r="AP127" i="37"/>
  <c r="AQ127" i="37"/>
  <c r="Z128" i="37"/>
  <c r="AA128" i="37" s="1"/>
  <c r="AB128" i="37"/>
  <c r="AC128" i="37"/>
  <c r="AD128" i="37"/>
  <c r="AE128" i="37"/>
  <c r="AF128" i="37"/>
  <c r="AG128" i="37"/>
  <c r="AH128" i="37"/>
  <c r="AI128" i="37"/>
  <c r="AJ128" i="37"/>
  <c r="AK128" i="37"/>
  <c r="AL128" i="37"/>
  <c r="AM128" i="37"/>
  <c r="AN128" i="37"/>
  <c r="AO128" i="37"/>
  <c r="AP128" i="37"/>
  <c r="AQ128" i="37"/>
  <c r="Z129" i="37"/>
  <c r="AA129" i="37" s="1"/>
  <c r="AB129" i="37"/>
  <c r="AC129" i="37"/>
  <c r="AD129" i="37"/>
  <c r="AE129" i="37"/>
  <c r="AF129" i="37"/>
  <c r="AG129" i="37"/>
  <c r="AH129" i="37"/>
  <c r="AI129" i="37"/>
  <c r="AJ129" i="37"/>
  <c r="AK129" i="37"/>
  <c r="AL129" i="37"/>
  <c r="AM129" i="37"/>
  <c r="AN129" i="37"/>
  <c r="AO129" i="37"/>
  <c r="AP129" i="37"/>
  <c r="AQ129" i="37"/>
  <c r="Z130" i="37"/>
  <c r="AA130" i="37" s="1"/>
  <c r="AB130" i="37"/>
  <c r="AC130" i="37"/>
  <c r="AD130" i="37"/>
  <c r="AE130" i="37"/>
  <c r="AF130" i="37"/>
  <c r="AG130" i="37"/>
  <c r="AH130" i="37"/>
  <c r="AI130" i="37"/>
  <c r="AJ130" i="37"/>
  <c r="AK130" i="37"/>
  <c r="AL130" i="37"/>
  <c r="AM130" i="37"/>
  <c r="AN130" i="37"/>
  <c r="AO130" i="37"/>
  <c r="AP130" i="37"/>
  <c r="AQ130" i="37"/>
  <c r="Z131" i="37"/>
  <c r="AA131" i="37"/>
  <c r="AB131" i="37"/>
  <c r="AC131" i="37"/>
  <c r="AD131" i="37"/>
  <c r="AE131" i="37"/>
  <c r="AF131" i="37"/>
  <c r="AG131" i="37"/>
  <c r="AH131" i="37"/>
  <c r="AI131" i="37"/>
  <c r="AJ131" i="37"/>
  <c r="AK131" i="37"/>
  <c r="AL131" i="37"/>
  <c r="AM131" i="37"/>
  <c r="AN131" i="37"/>
  <c r="AO131" i="37"/>
  <c r="AP131" i="37"/>
  <c r="AQ131" i="37"/>
  <c r="Z132" i="37"/>
  <c r="AA132" i="37" s="1"/>
  <c r="AB132" i="37"/>
  <c r="AC132" i="37"/>
  <c r="AD132" i="37"/>
  <c r="AE132" i="37"/>
  <c r="AF132" i="37"/>
  <c r="AG132" i="37"/>
  <c r="AH132" i="37"/>
  <c r="AI132" i="37"/>
  <c r="AJ132" i="37"/>
  <c r="AK132" i="37"/>
  <c r="AL132" i="37"/>
  <c r="AM132" i="37"/>
  <c r="AN132" i="37"/>
  <c r="AO132" i="37"/>
  <c r="AP132" i="37"/>
  <c r="AQ132" i="37"/>
  <c r="Z133" i="37"/>
  <c r="AA133" i="37" s="1"/>
  <c r="AB133" i="37"/>
  <c r="AC133" i="37"/>
  <c r="AD133" i="37"/>
  <c r="AE133" i="37"/>
  <c r="AF133" i="37"/>
  <c r="AG133" i="37"/>
  <c r="AH133" i="37"/>
  <c r="AI133" i="37"/>
  <c r="AJ133" i="37"/>
  <c r="AK133" i="37"/>
  <c r="AL133" i="37"/>
  <c r="AM133" i="37"/>
  <c r="AN133" i="37"/>
  <c r="AO133" i="37"/>
  <c r="AP133" i="37"/>
  <c r="AQ133" i="37"/>
  <c r="Z134" i="37"/>
  <c r="AA134" i="37" s="1"/>
  <c r="AB134" i="37"/>
  <c r="AC134" i="37"/>
  <c r="AD134" i="37"/>
  <c r="AE134" i="37"/>
  <c r="AF134" i="37"/>
  <c r="AG134" i="37"/>
  <c r="AH134" i="37"/>
  <c r="AI134" i="37"/>
  <c r="AJ134" i="37"/>
  <c r="AK134" i="37"/>
  <c r="AL134" i="37"/>
  <c r="AM134" i="37"/>
  <c r="AN134" i="37"/>
  <c r="AO134" i="37"/>
  <c r="AP134" i="37"/>
  <c r="AQ134" i="37"/>
  <c r="Z135" i="37"/>
  <c r="AA135" i="37" s="1"/>
  <c r="AB135" i="37"/>
  <c r="AC135" i="37"/>
  <c r="AD135" i="37"/>
  <c r="AE135" i="37"/>
  <c r="AF135" i="37"/>
  <c r="AG135" i="37"/>
  <c r="AH135" i="37"/>
  <c r="AI135" i="37"/>
  <c r="AJ135" i="37"/>
  <c r="AK135" i="37"/>
  <c r="AL135" i="37"/>
  <c r="AM135" i="37"/>
  <c r="AN135" i="37"/>
  <c r="AO135" i="37"/>
  <c r="AP135" i="37"/>
  <c r="AQ135" i="37"/>
  <c r="Z136" i="37"/>
  <c r="AA136" i="37" s="1"/>
  <c r="AB136" i="37"/>
  <c r="AC136" i="37"/>
  <c r="AD136" i="37"/>
  <c r="AE136" i="37"/>
  <c r="AF136" i="37"/>
  <c r="AG136" i="37"/>
  <c r="AH136" i="37"/>
  <c r="AI136" i="37"/>
  <c r="AJ136" i="37"/>
  <c r="AK136" i="37"/>
  <c r="AL136" i="37"/>
  <c r="AM136" i="37"/>
  <c r="AN136" i="37"/>
  <c r="AO136" i="37"/>
  <c r="AP136" i="37"/>
  <c r="AQ136" i="37"/>
  <c r="Z137" i="37"/>
  <c r="AA137" i="37" s="1"/>
  <c r="AB137" i="37"/>
  <c r="AC137" i="37"/>
  <c r="AD137" i="37"/>
  <c r="AE137" i="37"/>
  <c r="AF137" i="37"/>
  <c r="AG137" i="37"/>
  <c r="AH137" i="37"/>
  <c r="AI137" i="37"/>
  <c r="AJ137" i="37"/>
  <c r="AK137" i="37"/>
  <c r="AL137" i="37"/>
  <c r="AM137" i="37"/>
  <c r="AN137" i="37"/>
  <c r="AO137" i="37"/>
  <c r="AP137" i="37"/>
  <c r="AQ137" i="37"/>
  <c r="Z138" i="37"/>
  <c r="AA138" i="37" s="1"/>
  <c r="AB138" i="37"/>
  <c r="AC138" i="37"/>
  <c r="AD138" i="37"/>
  <c r="AE138" i="37"/>
  <c r="AF138" i="37"/>
  <c r="AG138" i="37"/>
  <c r="AH138" i="37"/>
  <c r="AI138" i="37"/>
  <c r="AJ138" i="37"/>
  <c r="AK138" i="37"/>
  <c r="AL138" i="37"/>
  <c r="AM138" i="37"/>
  <c r="AN138" i="37"/>
  <c r="AO138" i="37"/>
  <c r="AP138" i="37"/>
  <c r="AQ138" i="37"/>
  <c r="Z139" i="37"/>
  <c r="AA139" i="37"/>
  <c r="AB139" i="37"/>
  <c r="AC139" i="37"/>
  <c r="AD139" i="37"/>
  <c r="AE139" i="37"/>
  <c r="AF139" i="37"/>
  <c r="AG139" i="37"/>
  <c r="AH139" i="37"/>
  <c r="AI139" i="37"/>
  <c r="AJ139" i="37"/>
  <c r="AK139" i="37"/>
  <c r="AL139" i="37"/>
  <c r="AM139" i="37"/>
  <c r="AN139" i="37"/>
  <c r="AO139" i="37"/>
  <c r="AP139" i="37"/>
  <c r="AQ139" i="37"/>
  <c r="Z140" i="37"/>
  <c r="AA140" i="37" s="1"/>
  <c r="AB140" i="37"/>
  <c r="AC140" i="37"/>
  <c r="AD140" i="37"/>
  <c r="AE140" i="37"/>
  <c r="AF140" i="37"/>
  <c r="AG140" i="37"/>
  <c r="AH140" i="37"/>
  <c r="AI140" i="37"/>
  <c r="AJ140" i="37"/>
  <c r="AK140" i="37"/>
  <c r="AL140" i="37"/>
  <c r="AM140" i="37"/>
  <c r="AN140" i="37"/>
  <c r="AO140" i="37"/>
  <c r="AP140" i="37"/>
  <c r="AQ140" i="37"/>
  <c r="Z141" i="37"/>
  <c r="AA141" i="37" s="1"/>
  <c r="AB141" i="37"/>
  <c r="AC141" i="37"/>
  <c r="AD141" i="37"/>
  <c r="AE141" i="37"/>
  <c r="AF141" i="37"/>
  <c r="AG141" i="37"/>
  <c r="AH141" i="37"/>
  <c r="AI141" i="37"/>
  <c r="AJ141" i="37"/>
  <c r="AK141" i="37"/>
  <c r="AL141" i="37"/>
  <c r="AM141" i="37"/>
  <c r="AN141" i="37"/>
  <c r="AO141" i="37"/>
  <c r="AP141" i="37"/>
  <c r="AQ141" i="37"/>
  <c r="Z142" i="37"/>
  <c r="AA142" i="37"/>
  <c r="AB142" i="37"/>
  <c r="AC142" i="37"/>
  <c r="AD142" i="37"/>
  <c r="AE142" i="37"/>
  <c r="AF142" i="37"/>
  <c r="AG142" i="37"/>
  <c r="AH142" i="37"/>
  <c r="AI142" i="37"/>
  <c r="AJ142" i="37"/>
  <c r="AK142" i="37"/>
  <c r="AL142" i="37"/>
  <c r="AM142" i="37"/>
  <c r="AN142" i="37"/>
  <c r="AO142" i="37"/>
  <c r="AP142" i="37"/>
  <c r="AQ142" i="37"/>
  <c r="Z143" i="37"/>
  <c r="AA143" i="37" s="1"/>
  <c r="AB143" i="37"/>
  <c r="AC143" i="37"/>
  <c r="AD143" i="37"/>
  <c r="AE143" i="37"/>
  <c r="AF143" i="37"/>
  <c r="AG143" i="37"/>
  <c r="AH143" i="37"/>
  <c r="AI143" i="37"/>
  <c r="AJ143" i="37"/>
  <c r="AK143" i="37"/>
  <c r="AL143" i="37"/>
  <c r="AM143" i="37"/>
  <c r="AN143" i="37"/>
  <c r="AO143" i="37"/>
  <c r="AP143" i="37"/>
  <c r="AQ143" i="37"/>
  <c r="Z144" i="37"/>
  <c r="AA144" i="37" s="1"/>
  <c r="AB144" i="37"/>
  <c r="AC144" i="37"/>
  <c r="AD144" i="37"/>
  <c r="AE144" i="37"/>
  <c r="AF144" i="37"/>
  <c r="AG144" i="37"/>
  <c r="AH144" i="37"/>
  <c r="AI144" i="37"/>
  <c r="AJ144" i="37"/>
  <c r="AK144" i="37"/>
  <c r="AL144" i="37"/>
  <c r="AM144" i="37"/>
  <c r="AN144" i="37"/>
  <c r="AO144" i="37"/>
  <c r="AP144" i="37"/>
  <c r="AQ144" i="37"/>
  <c r="Z145" i="37"/>
  <c r="AA145" i="37" s="1"/>
  <c r="AB145" i="37"/>
  <c r="AC145" i="37"/>
  <c r="AD145" i="37"/>
  <c r="AE145" i="37"/>
  <c r="AF145" i="37"/>
  <c r="AG145" i="37"/>
  <c r="AH145" i="37"/>
  <c r="AI145" i="37"/>
  <c r="AJ145" i="37"/>
  <c r="AK145" i="37"/>
  <c r="AL145" i="37"/>
  <c r="AM145" i="37"/>
  <c r="AN145" i="37"/>
  <c r="AO145" i="37"/>
  <c r="AP145" i="37"/>
  <c r="AQ145" i="37"/>
  <c r="Z146" i="37"/>
  <c r="AA146" i="37"/>
  <c r="AB146" i="37"/>
  <c r="AC146" i="37"/>
  <c r="AD146" i="37"/>
  <c r="AE146" i="37"/>
  <c r="AF146" i="37"/>
  <c r="AG146" i="37"/>
  <c r="AH146" i="37"/>
  <c r="AI146" i="37"/>
  <c r="AJ146" i="37"/>
  <c r="AK146" i="37"/>
  <c r="AL146" i="37"/>
  <c r="AM146" i="37"/>
  <c r="AN146" i="37"/>
  <c r="AO146" i="37"/>
  <c r="AP146" i="37"/>
  <c r="AQ146" i="37"/>
  <c r="Z147" i="37"/>
  <c r="AA147" i="37"/>
  <c r="AB147" i="37"/>
  <c r="AC147" i="37"/>
  <c r="AD147" i="37"/>
  <c r="AE147" i="37"/>
  <c r="AF147" i="37"/>
  <c r="AG147" i="37"/>
  <c r="AH147" i="37"/>
  <c r="AI147" i="37"/>
  <c r="AJ147" i="37"/>
  <c r="AK147" i="37"/>
  <c r="AL147" i="37"/>
  <c r="AM147" i="37"/>
  <c r="AN147" i="37"/>
  <c r="AO147" i="37"/>
  <c r="AP147" i="37"/>
  <c r="AQ147" i="37"/>
  <c r="Z148" i="37"/>
  <c r="AA148" i="37"/>
  <c r="AB148" i="37"/>
  <c r="AC148" i="37"/>
  <c r="AD148" i="37"/>
  <c r="AE148" i="37"/>
  <c r="AF148" i="37"/>
  <c r="AG148" i="37"/>
  <c r="AH148" i="37"/>
  <c r="AI148" i="37"/>
  <c r="AJ148" i="37"/>
  <c r="AK148" i="37"/>
  <c r="AL148" i="37"/>
  <c r="AM148" i="37"/>
  <c r="AN148" i="37"/>
  <c r="AO148" i="37"/>
  <c r="AP148" i="37"/>
  <c r="AQ148" i="37"/>
  <c r="Z149" i="37"/>
  <c r="AA149" i="37"/>
  <c r="AB149" i="37"/>
  <c r="AC149" i="37"/>
  <c r="AD149" i="37"/>
  <c r="AE149" i="37"/>
  <c r="AF149" i="37"/>
  <c r="AG149" i="37"/>
  <c r="AH149" i="37"/>
  <c r="AI149" i="37"/>
  <c r="AJ149" i="37"/>
  <c r="AK149" i="37"/>
  <c r="AL149" i="37"/>
  <c r="AM149" i="37"/>
  <c r="AN149" i="37"/>
  <c r="AO149" i="37"/>
  <c r="AP149" i="37"/>
  <c r="AQ149" i="37"/>
  <c r="Z150" i="37"/>
  <c r="AA150" i="37"/>
  <c r="AB150" i="37"/>
  <c r="AC150" i="37"/>
  <c r="AD150" i="37"/>
  <c r="AE150" i="37"/>
  <c r="AF150" i="37"/>
  <c r="AG150" i="37"/>
  <c r="AH150" i="37"/>
  <c r="AI150" i="37"/>
  <c r="AJ150" i="37"/>
  <c r="AK150" i="37"/>
  <c r="AL150" i="37"/>
  <c r="AM150" i="37"/>
  <c r="AN150" i="37"/>
  <c r="AO150" i="37"/>
  <c r="AP150" i="37" s="1"/>
  <c r="AQ150" i="37"/>
  <c r="Z151" i="37"/>
  <c r="AA151" i="37"/>
  <c r="AB151" i="37"/>
  <c r="AC151" i="37"/>
  <c r="AD151" i="37"/>
  <c r="AE151" i="37"/>
  <c r="AF151" i="37"/>
  <c r="AG151" i="37"/>
  <c r="AH151" i="37"/>
  <c r="AI151" i="37"/>
  <c r="AJ151" i="37"/>
  <c r="AK151" i="37"/>
  <c r="AL151" i="37"/>
  <c r="AM151" i="37"/>
  <c r="AN151" i="37"/>
  <c r="AO151" i="37"/>
  <c r="AP151" i="37" s="1"/>
  <c r="AQ151" i="37"/>
  <c r="Z152" i="37"/>
  <c r="AA152" i="37" s="1"/>
  <c r="AB152" i="37"/>
  <c r="AC152" i="37"/>
  <c r="AD152" i="37"/>
  <c r="AE152" i="37"/>
  <c r="AF152" i="37"/>
  <c r="AG152" i="37"/>
  <c r="AH152" i="37"/>
  <c r="AI152" i="37"/>
  <c r="AJ152" i="37"/>
  <c r="AK152" i="37"/>
  <c r="AL152" i="37"/>
  <c r="AM152" i="37"/>
  <c r="AN152" i="37"/>
  <c r="AO152" i="37"/>
  <c r="AP152" i="37"/>
  <c r="AQ152" i="37"/>
  <c r="Z153" i="37"/>
  <c r="AA153" i="37" s="1"/>
  <c r="AB153" i="37"/>
  <c r="AC153" i="37"/>
  <c r="AD153" i="37"/>
  <c r="AE153" i="37"/>
  <c r="AF153" i="37"/>
  <c r="AG153" i="37"/>
  <c r="AH153" i="37"/>
  <c r="AI153" i="37"/>
  <c r="AJ153" i="37"/>
  <c r="AK153" i="37"/>
  <c r="AL153" i="37"/>
  <c r="AM153" i="37"/>
  <c r="AN153" i="37"/>
  <c r="AO153" i="37"/>
  <c r="AP153" i="37"/>
  <c r="AQ153" i="37"/>
  <c r="Z154" i="37"/>
  <c r="AA154" i="37" s="1"/>
  <c r="AB154" i="37"/>
  <c r="AC154" i="37"/>
  <c r="AD154" i="37"/>
  <c r="AE154" i="37"/>
  <c r="AF154" i="37"/>
  <c r="AG154" i="37"/>
  <c r="AH154" i="37"/>
  <c r="AI154" i="37"/>
  <c r="AJ154" i="37"/>
  <c r="AK154" i="37"/>
  <c r="AL154" i="37"/>
  <c r="AM154" i="37"/>
  <c r="AN154" i="37"/>
  <c r="AO154" i="37"/>
  <c r="AP154" i="37"/>
  <c r="AQ154" i="37"/>
  <c r="Z155" i="37"/>
  <c r="AA155" i="37" s="1"/>
  <c r="AB155" i="37"/>
  <c r="AC155" i="37"/>
  <c r="AD155" i="37"/>
  <c r="AE155" i="37"/>
  <c r="AF155" i="37"/>
  <c r="AG155" i="37"/>
  <c r="AH155" i="37"/>
  <c r="AI155" i="37"/>
  <c r="AJ155" i="37"/>
  <c r="AK155" i="37"/>
  <c r="AL155" i="37"/>
  <c r="AM155" i="37"/>
  <c r="AN155" i="37"/>
  <c r="AO155" i="37"/>
  <c r="AP155" i="37"/>
  <c r="AQ155" i="37"/>
  <c r="Z156" i="37"/>
  <c r="AA156" i="37" s="1"/>
  <c r="AB156" i="37"/>
  <c r="AC156" i="37"/>
  <c r="AD156" i="37"/>
  <c r="AE156" i="37"/>
  <c r="AF156" i="37"/>
  <c r="AG156" i="37"/>
  <c r="AH156" i="37"/>
  <c r="AI156" i="37"/>
  <c r="AJ156" i="37"/>
  <c r="AK156" i="37"/>
  <c r="AL156" i="37"/>
  <c r="AM156" i="37"/>
  <c r="AN156" i="37"/>
  <c r="AO156" i="37"/>
  <c r="AP156" i="37"/>
  <c r="AQ156" i="37"/>
  <c r="Z157" i="37"/>
  <c r="AA157" i="37" s="1"/>
  <c r="AB157" i="37"/>
  <c r="AC157" i="37"/>
  <c r="AD157" i="37"/>
  <c r="AE157" i="37"/>
  <c r="AF157" i="37"/>
  <c r="AG157" i="37"/>
  <c r="AH157" i="37"/>
  <c r="AI157" i="37"/>
  <c r="AJ157" i="37"/>
  <c r="AK157" i="37"/>
  <c r="AL157" i="37"/>
  <c r="AM157" i="37"/>
  <c r="AN157" i="37"/>
  <c r="AO157" i="37"/>
  <c r="AP157" i="37"/>
  <c r="AQ157" i="37"/>
  <c r="Z158" i="37"/>
  <c r="AA158" i="37" s="1"/>
  <c r="AB158" i="37"/>
  <c r="AC158" i="37"/>
  <c r="AD158" i="37"/>
  <c r="AE158" i="37"/>
  <c r="AF158" i="37"/>
  <c r="AG158" i="37"/>
  <c r="AH158" i="37"/>
  <c r="AI158" i="37"/>
  <c r="AJ158" i="37"/>
  <c r="AK158" i="37"/>
  <c r="AL158" i="37"/>
  <c r="AM158" i="37"/>
  <c r="AN158" i="37"/>
  <c r="AO158" i="37"/>
  <c r="AP158" i="37"/>
  <c r="AQ158" i="37"/>
  <c r="Z159" i="37"/>
  <c r="AA159" i="37" s="1"/>
  <c r="AB159" i="37"/>
  <c r="AC159" i="37"/>
  <c r="AD159" i="37"/>
  <c r="AE159" i="37"/>
  <c r="AF159" i="37"/>
  <c r="AG159" i="37"/>
  <c r="AH159" i="37"/>
  <c r="AI159" i="37"/>
  <c r="AJ159" i="37"/>
  <c r="AK159" i="37"/>
  <c r="AL159" i="37"/>
  <c r="AM159" i="37"/>
  <c r="AN159" i="37"/>
  <c r="AO159" i="37"/>
  <c r="AP159" i="37"/>
  <c r="AQ159" i="37"/>
  <c r="Z160" i="37"/>
  <c r="AA160" i="37" s="1"/>
  <c r="AB160" i="37"/>
  <c r="AC160" i="37"/>
  <c r="AD160" i="37"/>
  <c r="AE160" i="37"/>
  <c r="AF160" i="37"/>
  <c r="AG160" i="37"/>
  <c r="AH160" i="37"/>
  <c r="AI160" i="37"/>
  <c r="AJ160" i="37"/>
  <c r="AK160" i="37"/>
  <c r="AL160" i="37"/>
  <c r="AM160" i="37"/>
  <c r="AN160" i="37"/>
  <c r="AO160" i="37"/>
  <c r="AP160" i="37"/>
  <c r="AQ160" i="37"/>
  <c r="Z161" i="37"/>
  <c r="AA161" i="37" s="1"/>
  <c r="AB161" i="37"/>
  <c r="AC161" i="37"/>
  <c r="AD161" i="37"/>
  <c r="AE161" i="37"/>
  <c r="AF161" i="37"/>
  <c r="AG161" i="37"/>
  <c r="AH161" i="37"/>
  <c r="AI161" i="37"/>
  <c r="AJ161" i="37"/>
  <c r="AK161" i="37"/>
  <c r="AL161" i="37"/>
  <c r="AM161" i="37"/>
  <c r="AN161" i="37"/>
  <c r="AO161" i="37"/>
  <c r="AP161" i="37"/>
  <c r="AQ161" i="37"/>
  <c r="Z162" i="37"/>
  <c r="AA162" i="37" s="1"/>
  <c r="AB162" i="37"/>
  <c r="AC162" i="37"/>
  <c r="AD162" i="37"/>
  <c r="AE162" i="37"/>
  <c r="AF162" i="37"/>
  <c r="AG162" i="37"/>
  <c r="AH162" i="37"/>
  <c r="AI162" i="37"/>
  <c r="AJ162" i="37"/>
  <c r="AK162" i="37"/>
  <c r="AL162" i="37"/>
  <c r="AM162" i="37"/>
  <c r="AN162" i="37"/>
  <c r="AO162" i="37"/>
  <c r="AP162" i="37"/>
  <c r="AQ162" i="37"/>
  <c r="Z163" i="37"/>
  <c r="AA163" i="37" s="1"/>
  <c r="AB163" i="37"/>
  <c r="AC163" i="37"/>
  <c r="AD163" i="37"/>
  <c r="AE163" i="37"/>
  <c r="AF163" i="37"/>
  <c r="AG163" i="37"/>
  <c r="AH163" i="37"/>
  <c r="AI163" i="37"/>
  <c r="AJ163" i="37"/>
  <c r="AK163" i="37"/>
  <c r="AL163" i="37"/>
  <c r="AM163" i="37"/>
  <c r="AN163" i="37"/>
  <c r="AO163" i="37"/>
  <c r="AP163" i="37"/>
  <c r="AQ163" i="37"/>
  <c r="Z164" i="37"/>
  <c r="AA164" i="37" s="1"/>
  <c r="AB164" i="37"/>
  <c r="AC164" i="37"/>
  <c r="AD164" i="37"/>
  <c r="AE164" i="37"/>
  <c r="AF164" i="37"/>
  <c r="AG164" i="37"/>
  <c r="AH164" i="37"/>
  <c r="AI164" i="37"/>
  <c r="AJ164" i="37"/>
  <c r="AK164" i="37"/>
  <c r="AL164" i="37"/>
  <c r="AM164" i="37"/>
  <c r="AN164" i="37"/>
  <c r="AO164" i="37"/>
  <c r="AP164" i="37"/>
  <c r="AQ164" i="37"/>
  <c r="Z165" i="37"/>
  <c r="AA165" i="37" s="1"/>
  <c r="AB165" i="37"/>
  <c r="AC165" i="37"/>
  <c r="AD165" i="37"/>
  <c r="AE165" i="37"/>
  <c r="AF165" i="37"/>
  <c r="AG165" i="37"/>
  <c r="AH165" i="37"/>
  <c r="AI165" i="37"/>
  <c r="AJ165" i="37"/>
  <c r="AK165" i="37"/>
  <c r="AL165" i="37"/>
  <c r="AM165" i="37"/>
  <c r="AN165" i="37"/>
  <c r="AO165" i="37"/>
  <c r="AP165" i="37"/>
  <c r="AQ165" i="37"/>
  <c r="Z166" i="37"/>
  <c r="AA166" i="37" s="1"/>
  <c r="AB166" i="37"/>
  <c r="AC166" i="37"/>
  <c r="AD166" i="37"/>
  <c r="AE166" i="37"/>
  <c r="AF166" i="37"/>
  <c r="AG166" i="37"/>
  <c r="AH166" i="37"/>
  <c r="AI166" i="37"/>
  <c r="AJ166" i="37"/>
  <c r="AK166" i="37"/>
  <c r="AL166" i="37"/>
  <c r="AM166" i="37"/>
  <c r="AN166" i="37"/>
  <c r="AO166" i="37"/>
  <c r="AP166" i="37"/>
  <c r="AQ166" i="37"/>
  <c r="Z167" i="37"/>
  <c r="AA167" i="37" s="1"/>
  <c r="AB167" i="37"/>
  <c r="AC167" i="37"/>
  <c r="AD167" i="37"/>
  <c r="AE167" i="37"/>
  <c r="AF167" i="37"/>
  <c r="AG167" i="37"/>
  <c r="AH167" i="37"/>
  <c r="AI167" i="37"/>
  <c r="AJ167" i="37"/>
  <c r="AK167" i="37"/>
  <c r="AL167" i="37"/>
  <c r="AM167" i="37"/>
  <c r="AN167" i="37"/>
  <c r="AO167" i="37"/>
  <c r="AP167" i="37"/>
  <c r="AQ167" i="37"/>
  <c r="Z168" i="37"/>
  <c r="AA168" i="37" s="1"/>
  <c r="AB168" i="37"/>
  <c r="AC168" i="37"/>
  <c r="AD168" i="37"/>
  <c r="AE168" i="37"/>
  <c r="AF168" i="37"/>
  <c r="AG168" i="37"/>
  <c r="AH168" i="37"/>
  <c r="AI168" i="37"/>
  <c r="AJ168" i="37"/>
  <c r="AK168" i="37"/>
  <c r="AL168" i="37"/>
  <c r="AM168" i="37"/>
  <c r="AN168" i="37"/>
  <c r="AO168" i="37"/>
  <c r="AP168" i="37"/>
  <c r="AQ168" i="37"/>
  <c r="Z169" i="37"/>
  <c r="AA169" i="37"/>
  <c r="AB169" i="37"/>
  <c r="AC169" i="37"/>
  <c r="AD169" i="37"/>
  <c r="AE169" i="37"/>
  <c r="AF169" i="37"/>
  <c r="AG169" i="37"/>
  <c r="AH169" i="37"/>
  <c r="AI169" i="37"/>
  <c r="AJ169" i="37"/>
  <c r="AK169" i="37"/>
  <c r="AL169" i="37"/>
  <c r="AM169" i="37"/>
  <c r="AN169" i="37"/>
  <c r="AO169" i="37"/>
  <c r="AP169" i="37"/>
  <c r="AQ169" i="37"/>
  <c r="Z170" i="37"/>
  <c r="AA170" i="37" s="1"/>
  <c r="AB170" i="37"/>
  <c r="AC170" i="37"/>
  <c r="AD170" i="37"/>
  <c r="AE170" i="37"/>
  <c r="AF170" i="37"/>
  <c r="AG170" i="37"/>
  <c r="AH170" i="37"/>
  <c r="AI170" i="37"/>
  <c r="AJ170" i="37"/>
  <c r="AK170" i="37"/>
  <c r="AL170" i="37"/>
  <c r="AM170" i="37"/>
  <c r="AN170" i="37"/>
  <c r="AO170" i="37"/>
  <c r="AP170" i="37"/>
  <c r="AQ170" i="37"/>
  <c r="Z171" i="37"/>
  <c r="AA171" i="37" s="1"/>
  <c r="AB171" i="37"/>
  <c r="AC171" i="37"/>
  <c r="AD171" i="37"/>
  <c r="AE171" i="37"/>
  <c r="AF171" i="37"/>
  <c r="AG171" i="37"/>
  <c r="AH171" i="37"/>
  <c r="AI171" i="37"/>
  <c r="AJ171" i="37"/>
  <c r="AK171" i="37"/>
  <c r="AL171" i="37"/>
  <c r="AM171" i="37"/>
  <c r="AN171" i="37"/>
  <c r="AO171" i="37"/>
  <c r="AP171" i="37"/>
  <c r="AQ171" i="37"/>
  <c r="Z172" i="37"/>
  <c r="AA172" i="37" s="1"/>
  <c r="AB172" i="37"/>
  <c r="AC172" i="37"/>
  <c r="AD172" i="37"/>
  <c r="AE172" i="37"/>
  <c r="AF172" i="37"/>
  <c r="AG172" i="37"/>
  <c r="AH172" i="37"/>
  <c r="AI172" i="37"/>
  <c r="AJ172" i="37"/>
  <c r="AK172" i="37"/>
  <c r="AL172" i="37"/>
  <c r="AM172" i="37"/>
  <c r="AN172" i="37"/>
  <c r="AO172" i="37"/>
  <c r="AP172" i="37"/>
  <c r="AQ172" i="37"/>
  <c r="Z173" i="37"/>
  <c r="AA173" i="37" s="1"/>
  <c r="AB173" i="37"/>
  <c r="AC173" i="37"/>
  <c r="AD173" i="37"/>
  <c r="AE173" i="37"/>
  <c r="AF173" i="37"/>
  <c r="AG173" i="37"/>
  <c r="AH173" i="37"/>
  <c r="AI173" i="37"/>
  <c r="AJ173" i="37"/>
  <c r="AK173" i="37"/>
  <c r="AL173" i="37"/>
  <c r="AM173" i="37"/>
  <c r="AN173" i="37"/>
  <c r="AO173" i="37"/>
  <c r="AP173" i="37"/>
  <c r="AQ173" i="37"/>
  <c r="Z174" i="37"/>
  <c r="AA174" i="37" s="1"/>
  <c r="AB174" i="37"/>
  <c r="AC174" i="37"/>
  <c r="AD174" i="37"/>
  <c r="AE174" i="37"/>
  <c r="AF174" i="37"/>
  <c r="AG174" i="37"/>
  <c r="AH174" i="37"/>
  <c r="AI174" i="37"/>
  <c r="AJ174" i="37"/>
  <c r="AK174" i="37"/>
  <c r="AL174" i="37"/>
  <c r="AM174" i="37"/>
  <c r="AN174" i="37"/>
  <c r="AO174" i="37"/>
  <c r="AP174" i="37"/>
  <c r="AQ174" i="37"/>
  <c r="Z175" i="37"/>
  <c r="AA175" i="37" s="1"/>
  <c r="AB175" i="37"/>
  <c r="AC175" i="37"/>
  <c r="AD175" i="37"/>
  <c r="AE175" i="37"/>
  <c r="AF175" i="37"/>
  <c r="AG175" i="37"/>
  <c r="AH175" i="37"/>
  <c r="AI175" i="37"/>
  <c r="AJ175" i="37"/>
  <c r="AK175" i="37"/>
  <c r="AL175" i="37"/>
  <c r="AM175" i="37"/>
  <c r="AN175" i="37"/>
  <c r="AO175" i="37"/>
  <c r="AP175" i="37"/>
  <c r="AQ175" i="37"/>
  <c r="Z176" i="37"/>
  <c r="AA176" i="37" s="1"/>
  <c r="AB176" i="37"/>
  <c r="AC176" i="37"/>
  <c r="AD176" i="37"/>
  <c r="AE176" i="37"/>
  <c r="AF176" i="37"/>
  <c r="AG176" i="37"/>
  <c r="AH176" i="37"/>
  <c r="AI176" i="37"/>
  <c r="AJ176" i="37"/>
  <c r="AK176" i="37"/>
  <c r="AL176" i="37"/>
  <c r="AM176" i="37"/>
  <c r="AN176" i="37"/>
  <c r="AO176" i="37"/>
  <c r="AP176" i="37"/>
  <c r="AQ176" i="37"/>
  <c r="Z177" i="37"/>
  <c r="AA177" i="37" s="1"/>
  <c r="AB177" i="37"/>
  <c r="AC177" i="37"/>
  <c r="AD177" i="37"/>
  <c r="AE177" i="37"/>
  <c r="AF177" i="37"/>
  <c r="AG177" i="37"/>
  <c r="AH177" i="37"/>
  <c r="AI177" i="37"/>
  <c r="AJ177" i="37"/>
  <c r="AK177" i="37"/>
  <c r="AL177" i="37"/>
  <c r="AM177" i="37"/>
  <c r="AN177" i="37"/>
  <c r="AO177" i="37"/>
  <c r="AP177" i="37"/>
  <c r="AQ177" i="37"/>
  <c r="Z178" i="37"/>
  <c r="AA178" i="37" s="1"/>
  <c r="AB178" i="37"/>
  <c r="AC178" i="37"/>
  <c r="AD178" i="37"/>
  <c r="AE178" i="37"/>
  <c r="AF178" i="37"/>
  <c r="AG178" i="37"/>
  <c r="AH178" i="37"/>
  <c r="AI178" i="37"/>
  <c r="AJ178" i="37"/>
  <c r="AK178" i="37"/>
  <c r="AL178" i="37"/>
  <c r="AM178" i="37"/>
  <c r="AN178" i="37"/>
  <c r="AO178" i="37"/>
  <c r="AP178" i="37"/>
  <c r="AQ178" i="37"/>
  <c r="Z179" i="37"/>
  <c r="AA179" i="37" s="1"/>
  <c r="AB179" i="37"/>
  <c r="AC179" i="37"/>
  <c r="AD179" i="37"/>
  <c r="AE179" i="37"/>
  <c r="AF179" i="37"/>
  <c r="AG179" i="37"/>
  <c r="AH179" i="37"/>
  <c r="AI179" i="37"/>
  <c r="AJ179" i="37"/>
  <c r="AK179" i="37"/>
  <c r="AL179" i="37"/>
  <c r="AM179" i="37"/>
  <c r="AN179" i="37"/>
  <c r="AO179" i="37"/>
  <c r="AP179" i="37"/>
  <c r="AQ179" i="37"/>
  <c r="Z180" i="37"/>
  <c r="AA180" i="37" s="1"/>
  <c r="AB180" i="37"/>
  <c r="AC180" i="37"/>
  <c r="AD180" i="37"/>
  <c r="AE180" i="37"/>
  <c r="AF180" i="37"/>
  <c r="AG180" i="37"/>
  <c r="AH180" i="37"/>
  <c r="AI180" i="37"/>
  <c r="AJ180" i="37"/>
  <c r="AK180" i="37"/>
  <c r="AL180" i="37"/>
  <c r="AM180" i="37"/>
  <c r="AN180" i="37"/>
  <c r="AO180" i="37"/>
  <c r="AP180" i="37"/>
  <c r="AQ180" i="37"/>
  <c r="Z181" i="37"/>
  <c r="AA181" i="37" s="1"/>
  <c r="AB181" i="37"/>
  <c r="AC181" i="37"/>
  <c r="AD181" i="37"/>
  <c r="AE181" i="37"/>
  <c r="AF181" i="37"/>
  <c r="AG181" i="37"/>
  <c r="AH181" i="37"/>
  <c r="AI181" i="37"/>
  <c r="AJ181" i="37"/>
  <c r="AK181" i="37"/>
  <c r="AL181" i="37"/>
  <c r="AM181" i="37"/>
  <c r="AN181" i="37"/>
  <c r="AO181" i="37"/>
  <c r="AP181" i="37"/>
  <c r="AQ181" i="37"/>
  <c r="Z182" i="37"/>
  <c r="AA182" i="37" s="1"/>
  <c r="AB182" i="37"/>
  <c r="AC182" i="37"/>
  <c r="AD182" i="37"/>
  <c r="AE182" i="37"/>
  <c r="AF182" i="37"/>
  <c r="AG182" i="37"/>
  <c r="AH182" i="37"/>
  <c r="AI182" i="37"/>
  <c r="AJ182" i="37"/>
  <c r="AK182" i="37"/>
  <c r="AL182" i="37"/>
  <c r="AM182" i="37"/>
  <c r="AN182" i="37"/>
  <c r="AO182" i="37"/>
  <c r="AP182" i="37"/>
  <c r="AQ182" i="37"/>
  <c r="Z183" i="37"/>
  <c r="AA183" i="37" s="1"/>
  <c r="AB183" i="37"/>
  <c r="AC183" i="37"/>
  <c r="AD183" i="37"/>
  <c r="AE183" i="37"/>
  <c r="AF183" i="37"/>
  <c r="AG183" i="37"/>
  <c r="AH183" i="37"/>
  <c r="AI183" i="37"/>
  <c r="AJ183" i="37"/>
  <c r="AK183" i="37"/>
  <c r="AL183" i="37"/>
  <c r="AM183" i="37"/>
  <c r="AN183" i="37"/>
  <c r="AO183" i="37"/>
  <c r="AP183" i="37"/>
  <c r="AQ183" i="37"/>
  <c r="Z184" i="37"/>
  <c r="AA184" i="37" s="1"/>
  <c r="AB184" i="37"/>
  <c r="AC184" i="37"/>
  <c r="AD184" i="37"/>
  <c r="AE184" i="37"/>
  <c r="AF184" i="37"/>
  <c r="AG184" i="37"/>
  <c r="AH184" i="37"/>
  <c r="AI184" i="37"/>
  <c r="AJ184" i="37"/>
  <c r="AK184" i="37"/>
  <c r="AL184" i="37"/>
  <c r="AM184" i="37"/>
  <c r="AN184" i="37"/>
  <c r="AO184" i="37"/>
  <c r="AP184" i="37"/>
  <c r="AQ184" i="37"/>
  <c r="Z185" i="37"/>
  <c r="AA185" i="37" s="1"/>
  <c r="AB185" i="37"/>
  <c r="AC185" i="37"/>
  <c r="AD185" i="37"/>
  <c r="AE185" i="37"/>
  <c r="AF185" i="37"/>
  <c r="AG185" i="37"/>
  <c r="AH185" i="37"/>
  <c r="AI185" i="37"/>
  <c r="AJ185" i="37"/>
  <c r="AK185" i="37"/>
  <c r="AL185" i="37"/>
  <c r="AM185" i="37"/>
  <c r="AN185" i="37"/>
  <c r="AO185" i="37"/>
  <c r="AP185" i="37"/>
  <c r="AQ185" i="37"/>
  <c r="Z186" i="37"/>
  <c r="AA186" i="37" s="1"/>
  <c r="AB186" i="37"/>
  <c r="AC186" i="37"/>
  <c r="AD186" i="37"/>
  <c r="AE186" i="37"/>
  <c r="AF186" i="37"/>
  <c r="AG186" i="37"/>
  <c r="AH186" i="37"/>
  <c r="AI186" i="37"/>
  <c r="AJ186" i="37"/>
  <c r="AK186" i="37"/>
  <c r="AL186" i="37"/>
  <c r="AM186" i="37"/>
  <c r="AN186" i="37"/>
  <c r="AO186" i="37"/>
  <c r="AP186" i="37"/>
  <c r="AQ186" i="37"/>
  <c r="Z187" i="37"/>
  <c r="AA187" i="37" s="1"/>
  <c r="AB187" i="37"/>
  <c r="AC187" i="37"/>
  <c r="AD187" i="37"/>
  <c r="AE187" i="37"/>
  <c r="AF187" i="37"/>
  <c r="AG187" i="37"/>
  <c r="AH187" i="37"/>
  <c r="AI187" i="37"/>
  <c r="AJ187" i="37"/>
  <c r="AK187" i="37"/>
  <c r="AL187" i="37"/>
  <c r="AM187" i="37"/>
  <c r="AN187" i="37"/>
  <c r="AO187" i="37"/>
  <c r="AP187" i="37"/>
  <c r="AQ187" i="37"/>
  <c r="Z188" i="37"/>
  <c r="AA188" i="37" s="1"/>
  <c r="AB188" i="37"/>
  <c r="AC188" i="37"/>
  <c r="AD188" i="37"/>
  <c r="AE188" i="37"/>
  <c r="AF188" i="37"/>
  <c r="AG188" i="37"/>
  <c r="AH188" i="37"/>
  <c r="AI188" i="37"/>
  <c r="AJ188" i="37"/>
  <c r="AK188" i="37"/>
  <c r="AL188" i="37"/>
  <c r="AM188" i="37"/>
  <c r="AN188" i="37"/>
  <c r="AO188" i="37"/>
  <c r="AP188" i="37"/>
  <c r="AQ188" i="37"/>
  <c r="Z189" i="37"/>
  <c r="AA189" i="37" s="1"/>
  <c r="AB189" i="37"/>
  <c r="AC189" i="37"/>
  <c r="AD189" i="37"/>
  <c r="AE189" i="37"/>
  <c r="AF189" i="37"/>
  <c r="AG189" i="37"/>
  <c r="AH189" i="37"/>
  <c r="AI189" i="37"/>
  <c r="AJ189" i="37"/>
  <c r="AK189" i="37"/>
  <c r="AL189" i="37"/>
  <c r="AM189" i="37"/>
  <c r="AN189" i="37"/>
  <c r="AO189" i="37"/>
  <c r="AP189" i="37"/>
  <c r="AQ189" i="37"/>
  <c r="Z190" i="37"/>
  <c r="AA190" i="37" s="1"/>
  <c r="AB190" i="37"/>
  <c r="AC190" i="37"/>
  <c r="AD190" i="37"/>
  <c r="AE190" i="37"/>
  <c r="AF190" i="37"/>
  <c r="AG190" i="37"/>
  <c r="AH190" i="37"/>
  <c r="AI190" i="37"/>
  <c r="AJ190" i="37"/>
  <c r="AK190" i="37"/>
  <c r="AL190" i="37"/>
  <c r="AM190" i="37"/>
  <c r="AN190" i="37"/>
  <c r="AO190" i="37"/>
  <c r="AP190" i="37"/>
  <c r="AQ190" i="37"/>
  <c r="Z191" i="37"/>
  <c r="AA191" i="37" s="1"/>
  <c r="AB191" i="37"/>
  <c r="AC191" i="37"/>
  <c r="AD191" i="37"/>
  <c r="AE191" i="37"/>
  <c r="AF191" i="37"/>
  <c r="AG191" i="37"/>
  <c r="AH191" i="37"/>
  <c r="AI191" i="37"/>
  <c r="AJ191" i="37"/>
  <c r="AK191" i="37"/>
  <c r="AL191" i="37"/>
  <c r="AM191" i="37"/>
  <c r="AN191" i="37"/>
  <c r="AO191" i="37"/>
  <c r="AP191" i="37"/>
  <c r="AQ191" i="37"/>
  <c r="Z192" i="37"/>
  <c r="AA192" i="37" s="1"/>
  <c r="AB192" i="37"/>
  <c r="AC192" i="37"/>
  <c r="AD192" i="37"/>
  <c r="AE192" i="37"/>
  <c r="AF192" i="37"/>
  <c r="AG192" i="37"/>
  <c r="AH192" i="37"/>
  <c r="AI192" i="37"/>
  <c r="AJ192" i="37"/>
  <c r="AK192" i="37"/>
  <c r="AL192" i="37"/>
  <c r="AM192" i="37"/>
  <c r="AN192" i="37"/>
  <c r="AO192" i="37"/>
  <c r="AP192" i="37"/>
  <c r="AQ192" i="37"/>
  <c r="Z193" i="37"/>
  <c r="AA193" i="37" s="1"/>
  <c r="AB193" i="37"/>
  <c r="AC193" i="37"/>
  <c r="AD193" i="37"/>
  <c r="AE193" i="37"/>
  <c r="AF193" i="37"/>
  <c r="AG193" i="37"/>
  <c r="AH193" i="37"/>
  <c r="AI193" i="37"/>
  <c r="AJ193" i="37"/>
  <c r="AK193" i="37"/>
  <c r="AL193" i="37"/>
  <c r="AM193" i="37"/>
  <c r="AN193" i="37"/>
  <c r="AO193" i="37"/>
  <c r="AP193" i="37"/>
  <c r="AQ193" i="37"/>
  <c r="Z194" i="37"/>
  <c r="AA194" i="37" s="1"/>
  <c r="AB194" i="37"/>
  <c r="AC194" i="37"/>
  <c r="AD194" i="37"/>
  <c r="AE194" i="37"/>
  <c r="AF194" i="37"/>
  <c r="AG194" i="37"/>
  <c r="AH194" i="37"/>
  <c r="AI194" i="37"/>
  <c r="AJ194" i="37"/>
  <c r="AK194" i="37"/>
  <c r="AL194" i="37"/>
  <c r="AM194" i="37"/>
  <c r="AN194" i="37"/>
  <c r="AO194" i="37"/>
  <c r="AP194" i="37"/>
  <c r="AQ194" i="37"/>
  <c r="Z195" i="37"/>
  <c r="AA195" i="37" s="1"/>
  <c r="AB195" i="37"/>
  <c r="AC195" i="37"/>
  <c r="AD195" i="37"/>
  <c r="AE195" i="37"/>
  <c r="AF195" i="37"/>
  <c r="AG195" i="37"/>
  <c r="AH195" i="37"/>
  <c r="AI195" i="37"/>
  <c r="AJ195" i="37"/>
  <c r="AK195" i="37"/>
  <c r="AL195" i="37"/>
  <c r="AM195" i="37"/>
  <c r="AN195" i="37"/>
  <c r="AO195" i="37"/>
  <c r="AP195" i="37"/>
  <c r="AQ195" i="37"/>
  <c r="Z196" i="37"/>
  <c r="AA196" i="37" s="1"/>
  <c r="AB196" i="37"/>
  <c r="AC196" i="37"/>
  <c r="AD196" i="37"/>
  <c r="AE196" i="37"/>
  <c r="AF196" i="37"/>
  <c r="AG196" i="37"/>
  <c r="AH196" i="37"/>
  <c r="AI196" i="37"/>
  <c r="AJ196" i="37"/>
  <c r="AK196" i="37"/>
  <c r="AL196" i="37"/>
  <c r="AM196" i="37"/>
  <c r="AN196" i="37"/>
  <c r="AO196" i="37"/>
  <c r="AP196" i="37"/>
  <c r="AQ196" i="37"/>
  <c r="Z197" i="37"/>
  <c r="AA197" i="37" s="1"/>
  <c r="AB197" i="37"/>
  <c r="AC197" i="37"/>
  <c r="AD197" i="37"/>
  <c r="AE197" i="37"/>
  <c r="AF197" i="37"/>
  <c r="AG197" i="37"/>
  <c r="AH197" i="37"/>
  <c r="AI197" i="37"/>
  <c r="AJ197" i="37"/>
  <c r="AK197" i="37"/>
  <c r="AL197" i="37"/>
  <c r="AM197" i="37"/>
  <c r="AN197" i="37"/>
  <c r="AO197" i="37"/>
  <c r="AP197" i="37"/>
  <c r="AQ197" i="37"/>
  <c r="Z198" i="37"/>
  <c r="AA198" i="37" s="1"/>
  <c r="AB198" i="37"/>
  <c r="AC198" i="37"/>
  <c r="AD198" i="37"/>
  <c r="AE198" i="37"/>
  <c r="AF198" i="37"/>
  <c r="AG198" i="37"/>
  <c r="AH198" i="37"/>
  <c r="AI198" i="37"/>
  <c r="AJ198" i="37"/>
  <c r="AK198" i="37"/>
  <c r="AL198" i="37"/>
  <c r="AM198" i="37"/>
  <c r="AN198" i="37"/>
  <c r="AO198" i="37"/>
  <c r="AP198" i="37"/>
  <c r="AQ198" i="37"/>
  <c r="Z199" i="37"/>
  <c r="AA199" i="37" s="1"/>
  <c r="AB199" i="37"/>
  <c r="AC199" i="37"/>
  <c r="AD199" i="37"/>
  <c r="AE199" i="37"/>
  <c r="AF199" i="37"/>
  <c r="AG199" i="37"/>
  <c r="AH199" i="37"/>
  <c r="AI199" i="37"/>
  <c r="AJ199" i="37"/>
  <c r="AK199" i="37"/>
  <c r="AL199" i="37"/>
  <c r="AM199" i="37"/>
  <c r="AN199" i="37"/>
  <c r="AO199" i="37"/>
  <c r="AP199" i="37"/>
  <c r="AQ199" i="37"/>
  <c r="Z200" i="37"/>
  <c r="AA200" i="37" s="1"/>
  <c r="AB200" i="37"/>
  <c r="AC200" i="37"/>
  <c r="AD200" i="37"/>
  <c r="AE200" i="37"/>
  <c r="AF200" i="37"/>
  <c r="AG200" i="37"/>
  <c r="AH200" i="37"/>
  <c r="AI200" i="37"/>
  <c r="AJ200" i="37"/>
  <c r="AK200" i="37"/>
  <c r="AL200" i="37"/>
  <c r="AM200" i="37"/>
  <c r="AN200" i="37"/>
  <c r="AO200" i="37"/>
  <c r="AP200" i="37"/>
  <c r="AQ200" i="37"/>
  <c r="Z201" i="37"/>
  <c r="AA201" i="37" s="1"/>
  <c r="AB201" i="37"/>
  <c r="AC201" i="37"/>
  <c r="AD201" i="37"/>
  <c r="AE201" i="37"/>
  <c r="AF201" i="37"/>
  <c r="AG201" i="37"/>
  <c r="AH201" i="37"/>
  <c r="AI201" i="37"/>
  <c r="AJ201" i="37"/>
  <c r="AK201" i="37"/>
  <c r="AL201" i="37"/>
  <c r="AM201" i="37"/>
  <c r="AN201" i="37"/>
  <c r="AO201" i="37"/>
  <c r="AP201" i="37"/>
  <c r="AQ201" i="37"/>
  <c r="Z202" i="37"/>
  <c r="AA202" i="37" s="1"/>
  <c r="AB202" i="37"/>
  <c r="AC202" i="37"/>
  <c r="AD202" i="37"/>
  <c r="AE202" i="37"/>
  <c r="AF202" i="37"/>
  <c r="AG202" i="37"/>
  <c r="AH202" i="37"/>
  <c r="AI202" i="37"/>
  <c r="AJ202" i="37"/>
  <c r="AK202" i="37"/>
  <c r="AL202" i="37"/>
  <c r="AM202" i="37"/>
  <c r="AN202" i="37"/>
  <c r="AO202" i="37"/>
  <c r="AP202" i="37"/>
  <c r="AQ202" i="37"/>
  <c r="Z203" i="37"/>
  <c r="AA203" i="37" s="1"/>
  <c r="AB203" i="37"/>
  <c r="AC203" i="37"/>
  <c r="AD203" i="37"/>
  <c r="AE203" i="37"/>
  <c r="AF203" i="37"/>
  <c r="AG203" i="37"/>
  <c r="AH203" i="37"/>
  <c r="AI203" i="37"/>
  <c r="AJ203" i="37"/>
  <c r="AK203" i="37"/>
  <c r="AL203" i="37"/>
  <c r="AM203" i="37"/>
  <c r="AN203" i="37"/>
  <c r="AO203" i="37"/>
  <c r="AP203" i="37"/>
  <c r="AQ203" i="37"/>
  <c r="Z204" i="37"/>
  <c r="AA204" i="37" s="1"/>
  <c r="AB204" i="37"/>
  <c r="AC204" i="37"/>
  <c r="AD204" i="37"/>
  <c r="AE204" i="37"/>
  <c r="AF204" i="37"/>
  <c r="AG204" i="37"/>
  <c r="AH204" i="37"/>
  <c r="AI204" i="37"/>
  <c r="AJ204" i="37"/>
  <c r="AK204" i="37"/>
  <c r="AL204" i="37"/>
  <c r="AM204" i="37"/>
  <c r="AN204" i="37"/>
  <c r="AO204" i="37"/>
  <c r="AP204" i="37"/>
  <c r="AQ204" i="37"/>
  <c r="Z205" i="37"/>
  <c r="AA205" i="37" s="1"/>
  <c r="AB205" i="37"/>
  <c r="AC205" i="37"/>
  <c r="AD205" i="37"/>
  <c r="AE205" i="37"/>
  <c r="AF205" i="37"/>
  <c r="AG205" i="37"/>
  <c r="AH205" i="37"/>
  <c r="AI205" i="37"/>
  <c r="AJ205" i="37"/>
  <c r="AK205" i="37"/>
  <c r="AL205" i="37"/>
  <c r="AM205" i="37"/>
  <c r="AN205" i="37"/>
  <c r="AO205" i="37"/>
  <c r="AP205" i="37"/>
  <c r="AQ205" i="37"/>
  <c r="Z206" i="37"/>
  <c r="AA206" i="37" s="1"/>
  <c r="AB206" i="37"/>
  <c r="AC206" i="37"/>
  <c r="AD206" i="37"/>
  <c r="AE206" i="37"/>
  <c r="AF206" i="37"/>
  <c r="AG206" i="37"/>
  <c r="AH206" i="37"/>
  <c r="AI206" i="37"/>
  <c r="AJ206" i="37"/>
  <c r="AK206" i="37"/>
  <c r="AL206" i="37"/>
  <c r="AM206" i="37"/>
  <c r="AN206" i="37"/>
  <c r="AO206" i="37"/>
  <c r="AP206" i="37"/>
  <c r="AQ206" i="37"/>
  <c r="Z207" i="37"/>
  <c r="AA207" i="37" s="1"/>
  <c r="AB207" i="37"/>
  <c r="AC207" i="37"/>
  <c r="AD207" i="37"/>
  <c r="AE207" i="37"/>
  <c r="AF207" i="37"/>
  <c r="AG207" i="37"/>
  <c r="AH207" i="37"/>
  <c r="AI207" i="37"/>
  <c r="AJ207" i="37"/>
  <c r="AK207" i="37"/>
  <c r="AL207" i="37"/>
  <c r="AM207" i="37"/>
  <c r="AN207" i="37"/>
  <c r="AO207" i="37"/>
  <c r="AP207" i="37"/>
  <c r="AQ207" i="37"/>
  <c r="Z208" i="37"/>
  <c r="AA208" i="37" s="1"/>
  <c r="AB208" i="37"/>
  <c r="AC208" i="37"/>
  <c r="AD208" i="37"/>
  <c r="AE208" i="37"/>
  <c r="AF208" i="37"/>
  <c r="AG208" i="37"/>
  <c r="AH208" i="37"/>
  <c r="AI208" i="37"/>
  <c r="AJ208" i="37"/>
  <c r="AK208" i="37"/>
  <c r="AL208" i="37"/>
  <c r="AM208" i="37"/>
  <c r="AN208" i="37"/>
  <c r="AO208" i="37"/>
  <c r="AP208" i="37"/>
  <c r="AQ208" i="37"/>
  <c r="Z209" i="37"/>
  <c r="AA209" i="37" s="1"/>
  <c r="AB209" i="37"/>
  <c r="AC209" i="37"/>
  <c r="AD209" i="37"/>
  <c r="AE209" i="37"/>
  <c r="AF209" i="37"/>
  <c r="AG209" i="37"/>
  <c r="AH209" i="37"/>
  <c r="AI209" i="37"/>
  <c r="AJ209" i="37"/>
  <c r="AK209" i="37"/>
  <c r="AL209" i="37"/>
  <c r="AM209" i="37"/>
  <c r="AN209" i="37"/>
  <c r="AO209" i="37"/>
  <c r="AP209" i="37"/>
  <c r="AQ209" i="37"/>
  <c r="Z210" i="37"/>
  <c r="AA210" i="37" s="1"/>
  <c r="AB210" i="37"/>
  <c r="AC210" i="37"/>
  <c r="AD210" i="37"/>
  <c r="AE210" i="37"/>
  <c r="AF210" i="37"/>
  <c r="AG210" i="37"/>
  <c r="AH210" i="37"/>
  <c r="AI210" i="37"/>
  <c r="AJ210" i="37"/>
  <c r="AK210" i="37"/>
  <c r="AL210" i="37"/>
  <c r="AM210" i="37"/>
  <c r="AN210" i="37"/>
  <c r="AO210" i="37"/>
  <c r="AP210" i="37"/>
  <c r="AQ210" i="37"/>
  <c r="Z211" i="37"/>
  <c r="AA211" i="37" s="1"/>
  <c r="AB211" i="37"/>
  <c r="AC211" i="37"/>
  <c r="AD211" i="37"/>
  <c r="AE211" i="37"/>
  <c r="AF211" i="37"/>
  <c r="AG211" i="37"/>
  <c r="AH211" i="37"/>
  <c r="AI211" i="37"/>
  <c r="AJ211" i="37"/>
  <c r="AK211" i="37"/>
  <c r="AL211" i="37"/>
  <c r="AM211" i="37"/>
  <c r="AN211" i="37"/>
  <c r="AO211" i="37"/>
  <c r="AP211" i="37"/>
  <c r="AQ211" i="37"/>
  <c r="Z212" i="37"/>
  <c r="AA212" i="37" s="1"/>
  <c r="AB212" i="37"/>
  <c r="AC212" i="37"/>
  <c r="AD212" i="37"/>
  <c r="AE212" i="37"/>
  <c r="AF212" i="37"/>
  <c r="AG212" i="37"/>
  <c r="AH212" i="37"/>
  <c r="AI212" i="37"/>
  <c r="AJ212" i="37"/>
  <c r="AK212" i="37"/>
  <c r="AL212" i="37"/>
  <c r="AM212" i="37"/>
  <c r="AN212" i="37"/>
  <c r="AO212" i="37"/>
  <c r="AP212" i="37"/>
  <c r="AQ212" i="37"/>
  <c r="N68" i="38"/>
  <c r="P68" i="38" s="1"/>
  <c r="Q68" i="38"/>
  <c r="R68" i="38"/>
  <c r="S68" i="38"/>
  <c r="T68" i="38"/>
  <c r="N69" i="38"/>
  <c r="P69" i="38" s="1"/>
  <c r="Q69" i="38"/>
  <c r="R69" i="38"/>
  <c r="S69" i="38"/>
  <c r="T69" i="38"/>
  <c r="N70" i="38"/>
  <c r="P70" i="38" s="1"/>
  <c r="Q70" i="38"/>
  <c r="R70" i="38"/>
  <c r="S70" i="38"/>
  <c r="T70" i="38"/>
  <c r="N71" i="38"/>
  <c r="P71" i="38" s="1"/>
  <c r="Q71" i="38"/>
  <c r="R71" i="38"/>
  <c r="S71" i="38"/>
  <c r="T71" i="38"/>
  <c r="N72" i="38"/>
  <c r="P72" i="38"/>
  <c r="Q72" i="38"/>
  <c r="R72" i="38"/>
  <c r="S72" i="38"/>
  <c r="T72" i="38"/>
  <c r="N73" i="38"/>
  <c r="P73" i="38"/>
  <c r="Q73" i="38"/>
  <c r="R73" i="38"/>
  <c r="S73" i="38"/>
  <c r="T73" i="38"/>
  <c r="N74" i="38"/>
  <c r="P74" i="38"/>
  <c r="Q74" i="38"/>
  <c r="R74" i="38"/>
  <c r="S74" i="38"/>
  <c r="T74" i="38"/>
  <c r="N75" i="38"/>
  <c r="P75" i="38"/>
  <c r="Q75" i="38"/>
  <c r="R75" i="38"/>
  <c r="S75" i="38"/>
  <c r="T75" i="38"/>
  <c r="N76" i="38"/>
  <c r="P76" i="38"/>
  <c r="Q76" i="38"/>
  <c r="R76" i="38"/>
  <c r="S76" i="38"/>
  <c r="T76" i="38"/>
  <c r="N77" i="38"/>
  <c r="P77" i="38"/>
  <c r="Q77" i="38"/>
  <c r="R77" i="38"/>
  <c r="S77" i="38"/>
  <c r="T77" i="38"/>
  <c r="N78" i="38"/>
  <c r="P78" i="38"/>
  <c r="Q78" i="38"/>
  <c r="R78" i="38"/>
  <c r="S78" i="38"/>
  <c r="T78" i="38"/>
  <c r="N79" i="38"/>
  <c r="P79" i="38"/>
  <c r="Q79" i="38"/>
  <c r="R79" i="38"/>
  <c r="S79" i="38"/>
  <c r="T79" i="38"/>
  <c r="N80" i="38"/>
  <c r="P80" i="38"/>
  <c r="Q80" i="38"/>
  <c r="R80" i="38"/>
  <c r="S80" i="38"/>
  <c r="T80" i="38"/>
  <c r="N81" i="38"/>
  <c r="P81" i="38"/>
  <c r="Q81" i="38"/>
  <c r="R81" i="38"/>
  <c r="S81" i="38"/>
  <c r="T81" i="38"/>
  <c r="N82" i="38"/>
  <c r="P82" i="38"/>
  <c r="Q82" i="38"/>
  <c r="R82" i="38"/>
  <c r="S82" i="38"/>
  <c r="T82" i="38"/>
  <c r="N83" i="38"/>
  <c r="P83" i="38"/>
  <c r="Q83" i="38"/>
  <c r="R83" i="38"/>
  <c r="S83" i="38"/>
  <c r="T83" i="38"/>
  <c r="N84" i="38"/>
  <c r="P84" i="38"/>
  <c r="Q84" i="38"/>
  <c r="R84" i="38"/>
  <c r="S84" i="38"/>
  <c r="T84" i="38"/>
  <c r="N85" i="38"/>
  <c r="P85" i="38"/>
  <c r="Q85" i="38"/>
  <c r="R85" i="38"/>
  <c r="S85" i="38"/>
  <c r="T85" i="38"/>
  <c r="N86" i="38"/>
  <c r="P86" i="38"/>
  <c r="Q86" i="38"/>
  <c r="R86" i="38"/>
  <c r="S86" i="38"/>
  <c r="T86" i="38"/>
  <c r="N87" i="38"/>
  <c r="P87" i="38"/>
  <c r="Q87" i="38"/>
  <c r="R87" i="38"/>
  <c r="S87" i="38"/>
  <c r="T87" i="38"/>
  <c r="N88" i="38"/>
  <c r="P88" i="38"/>
  <c r="Q88" i="38"/>
  <c r="R88" i="38"/>
  <c r="S88" i="38"/>
  <c r="T88" i="38"/>
  <c r="N89" i="38"/>
  <c r="P89" i="38"/>
  <c r="Q89" i="38"/>
  <c r="R89" i="38"/>
  <c r="S89" i="38"/>
  <c r="T89" i="38"/>
  <c r="N90" i="38"/>
  <c r="P90" i="38"/>
  <c r="Q90" i="38"/>
  <c r="R90" i="38"/>
  <c r="S90" i="38"/>
  <c r="T90" i="38"/>
  <c r="N91" i="38"/>
  <c r="P91" i="38"/>
  <c r="Q91" i="38"/>
  <c r="R91" i="38"/>
  <c r="S91" i="38"/>
  <c r="T91" i="38"/>
  <c r="N92" i="38"/>
  <c r="P92" i="38"/>
  <c r="Q92" i="38"/>
  <c r="R92" i="38"/>
  <c r="S92" i="38"/>
  <c r="T92" i="38"/>
  <c r="N93" i="38"/>
  <c r="P93" i="38"/>
  <c r="Q93" i="38"/>
  <c r="R93" i="38"/>
  <c r="S93" i="38"/>
  <c r="T93" i="38"/>
  <c r="N94" i="38"/>
  <c r="P94" i="38"/>
  <c r="Q94" i="38"/>
  <c r="R94" i="38"/>
  <c r="S94" i="38"/>
  <c r="T94" i="38"/>
  <c r="N95" i="38"/>
  <c r="P95" i="38"/>
  <c r="Q95" i="38"/>
  <c r="R95" i="38"/>
  <c r="S95" i="38"/>
  <c r="T95" i="38"/>
  <c r="N96" i="38"/>
  <c r="P96" i="38"/>
  <c r="Q96" i="38"/>
  <c r="R96" i="38"/>
  <c r="S96" i="38"/>
  <c r="T96" i="38"/>
  <c r="N97" i="38"/>
  <c r="P97" i="38"/>
  <c r="Q97" i="38"/>
  <c r="R97" i="38"/>
  <c r="S97" i="38"/>
  <c r="T97" i="38"/>
  <c r="N98" i="38"/>
  <c r="P98" i="38"/>
  <c r="Q98" i="38"/>
  <c r="R98" i="38"/>
  <c r="S98" i="38"/>
  <c r="T98" i="38"/>
  <c r="N99" i="38"/>
  <c r="P99" i="38"/>
  <c r="Q99" i="38"/>
  <c r="R99" i="38"/>
  <c r="S99" i="38"/>
  <c r="T99" i="38"/>
  <c r="N100" i="38"/>
  <c r="U100" i="38" s="1"/>
  <c r="O100" i="38"/>
  <c r="P100" i="38"/>
  <c r="Q100" i="38"/>
  <c r="R100" i="38"/>
  <c r="S100" i="38"/>
  <c r="T100" i="38"/>
  <c r="N101" i="38"/>
  <c r="Q101" i="38"/>
  <c r="R101" i="38"/>
  <c r="S101" i="38"/>
  <c r="T101" i="38"/>
  <c r="N102" i="38"/>
  <c r="Q102" i="38"/>
  <c r="R102" i="38"/>
  <c r="S102" i="38"/>
  <c r="T102" i="38"/>
  <c r="N103" i="38"/>
  <c r="Q103" i="38"/>
  <c r="R103" i="38"/>
  <c r="S103" i="38"/>
  <c r="T103" i="38"/>
  <c r="N104" i="38"/>
  <c r="Q104" i="38"/>
  <c r="R104" i="38"/>
  <c r="S104" i="38"/>
  <c r="T104" i="38"/>
  <c r="N105" i="38"/>
  <c r="Q105" i="38"/>
  <c r="R105" i="38"/>
  <c r="S105" i="38"/>
  <c r="T105" i="38"/>
  <c r="N106" i="38"/>
  <c r="Q106" i="38"/>
  <c r="R106" i="38"/>
  <c r="S106" i="38"/>
  <c r="T106" i="38"/>
  <c r="N107" i="38"/>
  <c r="Q107" i="38"/>
  <c r="R107" i="38"/>
  <c r="S107" i="38"/>
  <c r="T107" i="38"/>
  <c r="N108" i="38"/>
  <c r="Q108" i="38"/>
  <c r="R108" i="38"/>
  <c r="S108" i="38"/>
  <c r="T108" i="38"/>
  <c r="N109" i="38"/>
  <c r="Q109" i="38"/>
  <c r="R109" i="38"/>
  <c r="S109" i="38"/>
  <c r="T109" i="38"/>
  <c r="N110" i="38"/>
  <c r="Q110" i="38"/>
  <c r="R110" i="38"/>
  <c r="S110" i="38"/>
  <c r="T110" i="38"/>
  <c r="N111" i="38"/>
  <c r="O111" i="38" s="1"/>
  <c r="P111" i="38"/>
  <c r="Q111" i="38"/>
  <c r="R111" i="38"/>
  <c r="S111" i="38"/>
  <c r="T111" i="38"/>
  <c r="N112" i="38"/>
  <c r="U112" i="38" s="1"/>
  <c r="O112" i="38"/>
  <c r="P112" i="38"/>
  <c r="Q112" i="38"/>
  <c r="R112" i="38"/>
  <c r="S112" i="38"/>
  <c r="T112" i="38"/>
  <c r="N113" i="38"/>
  <c r="O113" i="38" s="1"/>
  <c r="P113" i="38"/>
  <c r="Q113" i="38"/>
  <c r="R113" i="38"/>
  <c r="S113" i="38"/>
  <c r="T113" i="38"/>
  <c r="N114" i="38"/>
  <c r="O114" i="38" s="1"/>
  <c r="P114" i="38"/>
  <c r="Q114" i="38"/>
  <c r="R114" i="38"/>
  <c r="S114" i="38"/>
  <c r="T114" i="38"/>
  <c r="N115" i="38"/>
  <c r="O115" i="38" s="1"/>
  <c r="P115" i="38"/>
  <c r="Q115" i="38"/>
  <c r="R115" i="38"/>
  <c r="S115" i="38"/>
  <c r="T115" i="38"/>
  <c r="N116" i="38"/>
  <c r="O116" i="38" s="1"/>
  <c r="P116" i="38"/>
  <c r="Q116" i="38"/>
  <c r="R116" i="38"/>
  <c r="S116" i="38"/>
  <c r="T116" i="38"/>
  <c r="N117" i="38"/>
  <c r="O117" i="38" s="1"/>
  <c r="P117" i="38"/>
  <c r="Q117" i="38"/>
  <c r="R117" i="38"/>
  <c r="S117" i="38"/>
  <c r="T117" i="38"/>
  <c r="N118" i="38"/>
  <c r="O118" i="38" s="1"/>
  <c r="P118" i="38"/>
  <c r="Q118" i="38"/>
  <c r="R118" i="38"/>
  <c r="S118" i="38"/>
  <c r="T118" i="38"/>
  <c r="N119" i="38"/>
  <c r="O119" i="38" s="1"/>
  <c r="P119" i="38"/>
  <c r="Q119" i="38"/>
  <c r="R119" i="38"/>
  <c r="S119" i="38"/>
  <c r="T119" i="38"/>
  <c r="N120" i="38"/>
  <c r="O120" i="38" s="1"/>
  <c r="P120" i="38"/>
  <c r="Q120" i="38"/>
  <c r="R120" i="38"/>
  <c r="S120" i="38"/>
  <c r="T120" i="38"/>
  <c r="N121" i="38"/>
  <c r="O121" i="38" s="1"/>
  <c r="P121" i="38"/>
  <c r="Q121" i="38"/>
  <c r="R121" i="38"/>
  <c r="S121" i="38"/>
  <c r="T121" i="38"/>
  <c r="N122" i="38"/>
  <c r="O122" i="38" s="1"/>
  <c r="P122" i="38"/>
  <c r="Q122" i="38"/>
  <c r="R122" i="38"/>
  <c r="S122" i="38"/>
  <c r="T122" i="38"/>
  <c r="N123" i="38"/>
  <c r="O123" i="38" s="1"/>
  <c r="P123" i="38"/>
  <c r="Q123" i="38"/>
  <c r="R123" i="38"/>
  <c r="S123" i="38"/>
  <c r="T123" i="38"/>
  <c r="N124" i="38"/>
  <c r="O124" i="38" s="1"/>
  <c r="P124" i="38"/>
  <c r="Q124" i="38"/>
  <c r="R124" i="38"/>
  <c r="S124" i="38"/>
  <c r="T124" i="38"/>
  <c r="N125" i="38"/>
  <c r="P125" i="38" s="1"/>
  <c r="Q125" i="38"/>
  <c r="R125" i="38"/>
  <c r="S125" i="38"/>
  <c r="T125" i="38"/>
  <c r="N126" i="38"/>
  <c r="P126" i="38" s="1"/>
  <c r="Q126" i="38"/>
  <c r="R126" i="38"/>
  <c r="S126" i="38"/>
  <c r="T126" i="38"/>
  <c r="N127" i="38"/>
  <c r="P127" i="38"/>
  <c r="Q127" i="38"/>
  <c r="R127" i="38"/>
  <c r="S127" i="38"/>
  <c r="T127" i="38"/>
  <c r="N128" i="38"/>
  <c r="P128" i="38"/>
  <c r="Q128" i="38"/>
  <c r="R128" i="38"/>
  <c r="S128" i="38"/>
  <c r="T128" i="38"/>
  <c r="N129" i="38"/>
  <c r="P129" i="38"/>
  <c r="Q129" i="38"/>
  <c r="R129" i="38"/>
  <c r="S129" i="38"/>
  <c r="T129" i="38"/>
  <c r="N130" i="38"/>
  <c r="P130" i="38"/>
  <c r="Q130" i="38"/>
  <c r="R130" i="38"/>
  <c r="S130" i="38"/>
  <c r="T130" i="38"/>
  <c r="N131" i="38"/>
  <c r="U131" i="38" s="1"/>
  <c r="O131" i="38"/>
  <c r="P131" i="38"/>
  <c r="Q131" i="38"/>
  <c r="R131" i="38"/>
  <c r="S131" i="38"/>
  <c r="T131" i="38"/>
  <c r="N132" i="38"/>
  <c r="Q132" i="38"/>
  <c r="R132" i="38"/>
  <c r="S132" i="38"/>
  <c r="T132" i="38"/>
  <c r="N133" i="38"/>
  <c r="Q133" i="38"/>
  <c r="R133" i="38"/>
  <c r="S133" i="38"/>
  <c r="T133" i="38"/>
  <c r="N134" i="38"/>
  <c r="Q134" i="38"/>
  <c r="R134" i="38"/>
  <c r="S134" i="38"/>
  <c r="T134" i="38"/>
  <c r="N135" i="38"/>
  <c r="Q135" i="38"/>
  <c r="R135" i="38"/>
  <c r="S135" i="38"/>
  <c r="T135" i="38"/>
  <c r="N136" i="38"/>
  <c r="Q136" i="38"/>
  <c r="R136" i="38"/>
  <c r="S136" i="38"/>
  <c r="T136" i="38"/>
  <c r="N137" i="38"/>
  <c r="Q137" i="38"/>
  <c r="R137" i="38"/>
  <c r="S137" i="38"/>
  <c r="T137" i="38"/>
  <c r="N138" i="38"/>
  <c r="Q138" i="38"/>
  <c r="R138" i="38"/>
  <c r="S138" i="38"/>
  <c r="T138" i="38"/>
  <c r="N139" i="38"/>
  <c r="U139" i="38" s="1"/>
  <c r="O139" i="38"/>
  <c r="P139" i="38"/>
  <c r="Q139" i="38"/>
  <c r="R139" i="38"/>
  <c r="S139" i="38"/>
  <c r="T139" i="38"/>
  <c r="N140" i="38"/>
  <c r="P140" i="38"/>
  <c r="Q140" i="38"/>
  <c r="R140" i="38"/>
  <c r="S140" i="38"/>
  <c r="T140" i="38"/>
  <c r="N141" i="38"/>
  <c r="P141" i="38"/>
  <c r="Q141" i="38"/>
  <c r="R141" i="38"/>
  <c r="S141" i="38"/>
  <c r="T141" i="38"/>
  <c r="N142" i="38"/>
  <c r="U142" i="38" s="1"/>
  <c r="O142" i="38"/>
  <c r="P142" i="38"/>
  <c r="Q142" i="38"/>
  <c r="R142" i="38"/>
  <c r="S142" i="38"/>
  <c r="T142" i="38"/>
  <c r="N143" i="38"/>
  <c r="Q143" i="38"/>
  <c r="R143" i="38"/>
  <c r="S143" i="38"/>
  <c r="T143" i="38"/>
  <c r="N144" i="38"/>
  <c r="U144" i="38" s="1"/>
  <c r="O144" i="38"/>
  <c r="P144" i="38"/>
  <c r="Q144" i="38"/>
  <c r="R144" i="38"/>
  <c r="S144" i="38"/>
  <c r="T144" i="38"/>
  <c r="N145" i="38"/>
  <c r="O145" i="38" s="1"/>
  <c r="P145" i="38"/>
  <c r="Q145" i="38"/>
  <c r="R145" i="38"/>
  <c r="S145" i="38"/>
  <c r="T145" i="38"/>
  <c r="U145" i="38"/>
  <c r="N146" i="38"/>
  <c r="O146" i="38" s="1"/>
  <c r="P146" i="38"/>
  <c r="Q146" i="38"/>
  <c r="R146" i="38"/>
  <c r="S146" i="38"/>
  <c r="T146" i="38"/>
  <c r="N147" i="38"/>
  <c r="O147" i="38" s="1"/>
  <c r="P147" i="38"/>
  <c r="Q147" i="38"/>
  <c r="R147" i="38"/>
  <c r="S147" i="38"/>
  <c r="T147" i="38"/>
  <c r="N148" i="38"/>
  <c r="O148" i="38" s="1"/>
  <c r="P148" i="38"/>
  <c r="Q148" i="38"/>
  <c r="R148" i="38"/>
  <c r="S148" i="38"/>
  <c r="T148" i="38"/>
  <c r="N149" i="38"/>
  <c r="O149" i="38" s="1"/>
  <c r="P149" i="38"/>
  <c r="Q149" i="38"/>
  <c r="R149" i="38"/>
  <c r="S149" i="38"/>
  <c r="T149" i="38"/>
  <c r="N150" i="38"/>
  <c r="O150" i="38" s="1"/>
  <c r="P150" i="38"/>
  <c r="Q150" i="38"/>
  <c r="R150" i="38"/>
  <c r="S150" i="38"/>
  <c r="T150" i="38"/>
  <c r="N151" i="38"/>
  <c r="U151" i="38" s="1"/>
  <c r="O151" i="38"/>
  <c r="P151" i="38"/>
  <c r="Q151" i="38"/>
  <c r="R151" i="38"/>
  <c r="S151" i="38"/>
  <c r="T151" i="38"/>
  <c r="N152" i="38"/>
  <c r="O152" i="38" s="1"/>
  <c r="P152" i="38"/>
  <c r="Q152" i="38"/>
  <c r="R152" i="38"/>
  <c r="S152" i="38"/>
  <c r="T152" i="38"/>
  <c r="N153" i="38"/>
  <c r="O153" i="38" s="1"/>
  <c r="P153" i="38"/>
  <c r="Q153" i="38"/>
  <c r="R153" i="38"/>
  <c r="S153" i="38"/>
  <c r="T153" i="38"/>
  <c r="N154" i="38"/>
  <c r="O154" i="38" s="1"/>
  <c r="P154" i="38"/>
  <c r="Q154" i="38"/>
  <c r="R154" i="38"/>
  <c r="S154" i="38"/>
  <c r="T154" i="38"/>
  <c r="N155" i="38"/>
  <c r="O155" i="38" s="1"/>
  <c r="P155" i="38"/>
  <c r="Q155" i="38"/>
  <c r="R155" i="38"/>
  <c r="S155" i="38"/>
  <c r="T155" i="38"/>
  <c r="N156" i="38"/>
  <c r="O156" i="38" s="1"/>
  <c r="P156" i="38"/>
  <c r="Q156" i="38"/>
  <c r="R156" i="38"/>
  <c r="S156" i="38"/>
  <c r="T156" i="38"/>
  <c r="N157" i="38"/>
  <c r="O157" i="38" s="1"/>
  <c r="P157" i="38"/>
  <c r="Q157" i="38"/>
  <c r="R157" i="38"/>
  <c r="S157" i="38"/>
  <c r="T157" i="38"/>
  <c r="N158" i="38"/>
  <c r="O158" i="38" s="1"/>
  <c r="P158" i="38"/>
  <c r="Q158" i="38"/>
  <c r="R158" i="38"/>
  <c r="S158" i="38"/>
  <c r="T158" i="38"/>
  <c r="N159" i="38"/>
  <c r="O159" i="38" s="1"/>
  <c r="P159" i="38"/>
  <c r="Q159" i="38"/>
  <c r="R159" i="38"/>
  <c r="S159" i="38"/>
  <c r="T159" i="38"/>
  <c r="N160" i="38"/>
  <c r="O160" i="38" s="1"/>
  <c r="P160" i="38"/>
  <c r="Q160" i="38"/>
  <c r="R160" i="38"/>
  <c r="S160" i="38"/>
  <c r="T160" i="38"/>
  <c r="N161" i="38"/>
  <c r="O161" i="38" s="1"/>
  <c r="P161" i="38"/>
  <c r="Q161" i="38"/>
  <c r="R161" i="38"/>
  <c r="S161" i="38"/>
  <c r="T161" i="38"/>
  <c r="N162" i="38"/>
  <c r="O162" i="38" s="1"/>
  <c r="P162" i="38"/>
  <c r="Q162" i="38"/>
  <c r="R162" i="38"/>
  <c r="S162" i="38"/>
  <c r="T162" i="38"/>
  <c r="N163" i="38"/>
  <c r="O163" i="38" s="1"/>
  <c r="P163" i="38"/>
  <c r="Q163" i="38"/>
  <c r="R163" i="38"/>
  <c r="S163" i="38"/>
  <c r="T163" i="38"/>
  <c r="N164" i="38"/>
  <c r="O164" i="38" s="1"/>
  <c r="P164" i="38"/>
  <c r="Q164" i="38"/>
  <c r="R164" i="38"/>
  <c r="S164" i="38"/>
  <c r="T164" i="38"/>
  <c r="N165" i="38"/>
  <c r="O165" i="38" s="1"/>
  <c r="P165" i="38"/>
  <c r="Q165" i="38"/>
  <c r="R165" i="38"/>
  <c r="S165" i="38"/>
  <c r="T165" i="38"/>
  <c r="N166" i="38"/>
  <c r="O166" i="38" s="1"/>
  <c r="P166" i="38"/>
  <c r="Q166" i="38"/>
  <c r="R166" i="38"/>
  <c r="S166" i="38"/>
  <c r="T166" i="38"/>
  <c r="N167" i="38"/>
  <c r="O167" i="38" s="1"/>
  <c r="P167" i="38"/>
  <c r="Q167" i="38"/>
  <c r="R167" i="38"/>
  <c r="S167" i="38"/>
  <c r="T167" i="38"/>
  <c r="N168" i="38"/>
  <c r="U168" i="38" s="1"/>
  <c r="O168" i="38"/>
  <c r="P168" i="38"/>
  <c r="Q168" i="38"/>
  <c r="R168" i="38"/>
  <c r="S168" i="38"/>
  <c r="T168" i="38"/>
  <c r="N169" i="38"/>
  <c r="U169" i="38" s="1"/>
  <c r="O169" i="38"/>
  <c r="P169" i="38"/>
  <c r="Q169" i="38"/>
  <c r="R169" i="38"/>
  <c r="S169" i="38"/>
  <c r="T169" i="38"/>
  <c r="N170" i="38"/>
  <c r="O170" i="38" s="1"/>
  <c r="P170" i="38"/>
  <c r="Q170" i="38"/>
  <c r="R170" i="38"/>
  <c r="S170" i="38"/>
  <c r="T170" i="38"/>
  <c r="N171" i="38"/>
  <c r="O171" i="38" s="1"/>
  <c r="P171" i="38"/>
  <c r="Q171" i="38"/>
  <c r="R171" i="38"/>
  <c r="S171" i="38"/>
  <c r="T171" i="38"/>
  <c r="N172" i="38"/>
  <c r="O172" i="38" s="1"/>
  <c r="P172" i="38"/>
  <c r="Q172" i="38"/>
  <c r="R172" i="38"/>
  <c r="S172" i="38"/>
  <c r="T172" i="38"/>
  <c r="N173" i="38"/>
  <c r="O173" i="38" s="1"/>
  <c r="P173" i="38"/>
  <c r="Q173" i="38"/>
  <c r="R173" i="38"/>
  <c r="S173" i="38"/>
  <c r="T173" i="38"/>
  <c r="N174" i="38"/>
  <c r="O174" i="38" s="1"/>
  <c r="P174" i="38"/>
  <c r="Q174" i="38"/>
  <c r="R174" i="38"/>
  <c r="S174" i="38"/>
  <c r="T174" i="38"/>
  <c r="N175" i="38"/>
  <c r="O175" i="38" s="1"/>
  <c r="P175" i="38"/>
  <c r="Q175" i="38"/>
  <c r="R175" i="38"/>
  <c r="S175" i="38"/>
  <c r="T175" i="38"/>
  <c r="N176" i="38"/>
  <c r="O176" i="38" s="1"/>
  <c r="P176" i="38"/>
  <c r="Q176" i="38"/>
  <c r="R176" i="38"/>
  <c r="S176" i="38"/>
  <c r="T176" i="38"/>
  <c r="N177" i="38"/>
  <c r="O177" i="38" s="1"/>
  <c r="P177" i="38"/>
  <c r="Q177" i="38"/>
  <c r="R177" i="38"/>
  <c r="S177" i="38"/>
  <c r="T177" i="38"/>
  <c r="N178" i="38"/>
  <c r="O178" i="38" s="1"/>
  <c r="P178" i="38"/>
  <c r="Q178" i="38"/>
  <c r="R178" i="38"/>
  <c r="S178" i="38"/>
  <c r="T178" i="38"/>
  <c r="N179" i="38"/>
  <c r="O179" i="38" s="1"/>
  <c r="P179" i="38"/>
  <c r="Q179" i="38"/>
  <c r="R179" i="38"/>
  <c r="S179" i="38"/>
  <c r="T179" i="38"/>
  <c r="N180" i="38"/>
  <c r="O180" i="38" s="1"/>
  <c r="P180" i="38"/>
  <c r="Q180" i="38"/>
  <c r="R180" i="38"/>
  <c r="S180" i="38"/>
  <c r="T180" i="38"/>
  <c r="N181" i="38"/>
  <c r="O181" i="38" s="1"/>
  <c r="P181" i="38"/>
  <c r="Q181" i="38"/>
  <c r="R181" i="38"/>
  <c r="S181" i="38"/>
  <c r="T181" i="38"/>
  <c r="N182" i="38"/>
  <c r="O182" i="38" s="1"/>
  <c r="P182" i="38"/>
  <c r="Q182" i="38"/>
  <c r="R182" i="38"/>
  <c r="S182" i="38"/>
  <c r="T182" i="38"/>
  <c r="N183" i="38"/>
  <c r="O183" i="38" s="1"/>
  <c r="P183" i="38"/>
  <c r="Q183" i="38"/>
  <c r="R183" i="38"/>
  <c r="S183" i="38"/>
  <c r="T183" i="38"/>
  <c r="N184" i="38"/>
  <c r="O184" i="38" s="1"/>
  <c r="P184" i="38"/>
  <c r="Q184" i="38"/>
  <c r="R184" i="38"/>
  <c r="S184" i="38"/>
  <c r="T184" i="38"/>
  <c r="N185" i="38"/>
  <c r="O185" i="38" s="1"/>
  <c r="P185" i="38"/>
  <c r="Q185" i="38"/>
  <c r="R185" i="38"/>
  <c r="S185" i="38"/>
  <c r="T185" i="38"/>
  <c r="N186" i="38"/>
  <c r="O186" i="38" s="1"/>
  <c r="P186" i="38"/>
  <c r="Q186" i="38"/>
  <c r="R186" i="38"/>
  <c r="S186" i="38"/>
  <c r="T186" i="38"/>
  <c r="N187" i="38"/>
  <c r="U187" i="38" s="1"/>
  <c r="O187" i="38"/>
  <c r="P187" i="38"/>
  <c r="Q187" i="38"/>
  <c r="R187" i="38"/>
  <c r="S187" i="38"/>
  <c r="T187" i="38"/>
  <c r="N188" i="38"/>
  <c r="O188" i="38" s="1"/>
  <c r="P188" i="38"/>
  <c r="Q188" i="38"/>
  <c r="R188" i="38"/>
  <c r="S188" i="38"/>
  <c r="T188" i="38"/>
  <c r="N189" i="38"/>
  <c r="O189" i="38" s="1"/>
  <c r="P189" i="38"/>
  <c r="Q189" i="38"/>
  <c r="R189" i="38"/>
  <c r="S189" i="38"/>
  <c r="T189" i="38"/>
  <c r="N190" i="38"/>
  <c r="O190" i="38" s="1"/>
  <c r="P190" i="38"/>
  <c r="Q190" i="38"/>
  <c r="R190" i="38"/>
  <c r="S190" i="38"/>
  <c r="T190" i="38"/>
  <c r="N191" i="38"/>
  <c r="O191" i="38" s="1"/>
  <c r="P191" i="38"/>
  <c r="Q191" i="38"/>
  <c r="R191" i="38"/>
  <c r="S191" i="38"/>
  <c r="T191" i="38"/>
  <c r="N192" i="38"/>
  <c r="O192" i="38" s="1"/>
  <c r="P192" i="38"/>
  <c r="Q192" i="38"/>
  <c r="R192" i="38"/>
  <c r="S192" i="38"/>
  <c r="T192" i="38"/>
  <c r="N193" i="38"/>
  <c r="O193" i="38" s="1"/>
  <c r="P193" i="38"/>
  <c r="Q193" i="38"/>
  <c r="R193" i="38"/>
  <c r="S193" i="38"/>
  <c r="T193" i="38"/>
  <c r="N194" i="38"/>
  <c r="O194" i="38" s="1"/>
  <c r="P194" i="38"/>
  <c r="Q194" i="38"/>
  <c r="R194" i="38"/>
  <c r="S194" i="38"/>
  <c r="T194" i="38"/>
  <c r="N195" i="38"/>
  <c r="O195" i="38" s="1"/>
  <c r="P195" i="38"/>
  <c r="Q195" i="38"/>
  <c r="R195" i="38"/>
  <c r="S195" i="38"/>
  <c r="T195" i="38"/>
  <c r="N196" i="38"/>
  <c r="O196" i="38" s="1"/>
  <c r="P196" i="38"/>
  <c r="Q196" i="38"/>
  <c r="R196" i="38"/>
  <c r="S196" i="38"/>
  <c r="T196" i="38"/>
  <c r="N197" i="38"/>
  <c r="O197" i="38" s="1"/>
  <c r="P197" i="38"/>
  <c r="Q197" i="38"/>
  <c r="R197" i="38"/>
  <c r="S197" i="38"/>
  <c r="T197" i="38"/>
  <c r="N198" i="38"/>
  <c r="O198" i="38" s="1"/>
  <c r="P198" i="38"/>
  <c r="Q198" i="38"/>
  <c r="R198" i="38"/>
  <c r="S198" i="38"/>
  <c r="T198" i="38"/>
  <c r="N199" i="38"/>
  <c r="U199" i="38" s="1"/>
  <c r="O199" i="38"/>
  <c r="P199" i="38"/>
  <c r="Q199" i="38"/>
  <c r="R199" i="38"/>
  <c r="S199" i="38"/>
  <c r="T199" i="38"/>
  <c r="N200" i="38"/>
  <c r="O200" i="38" s="1"/>
  <c r="P200" i="38"/>
  <c r="Q200" i="38"/>
  <c r="R200" i="38"/>
  <c r="S200" i="38"/>
  <c r="T200" i="38"/>
  <c r="N201" i="38"/>
  <c r="O201" i="38" s="1"/>
  <c r="P201" i="38"/>
  <c r="Q201" i="38"/>
  <c r="R201" i="38"/>
  <c r="S201" i="38"/>
  <c r="T201" i="38"/>
  <c r="N202" i="38"/>
  <c r="O202" i="38" s="1"/>
  <c r="P202" i="38"/>
  <c r="Q202" i="38"/>
  <c r="R202" i="38"/>
  <c r="S202" i="38"/>
  <c r="T202" i="38"/>
  <c r="N203" i="38"/>
  <c r="O203" i="38" s="1"/>
  <c r="P203" i="38"/>
  <c r="Q203" i="38"/>
  <c r="R203" i="38"/>
  <c r="S203" i="38"/>
  <c r="T203" i="38"/>
  <c r="N204" i="38"/>
  <c r="O204" i="38" s="1"/>
  <c r="P204" i="38"/>
  <c r="Q204" i="38"/>
  <c r="R204" i="38"/>
  <c r="S204" i="38"/>
  <c r="T204" i="38"/>
  <c r="N205" i="38"/>
  <c r="O205" i="38" s="1"/>
  <c r="P205" i="38"/>
  <c r="Q205" i="38"/>
  <c r="R205" i="38"/>
  <c r="S205" i="38"/>
  <c r="T205" i="38"/>
  <c r="N206" i="38"/>
  <c r="O206" i="38" s="1"/>
  <c r="P206" i="38"/>
  <c r="Q206" i="38"/>
  <c r="R206" i="38"/>
  <c r="S206" i="38"/>
  <c r="T206" i="38"/>
  <c r="N207" i="38"/>
  <c r="O207" i="38" s="1"/>
  <c r="P207" i="38"/>
  <c r="Q207" i="38"/>
  <c r="R207" i="38"/>
  <c r="S207" i="38"/>
  <c r="T207" i="38"/>
  <c r="N208" i="38"/>
  <c r="O208" i="38" s="1"/>
  <c r="P208" i="38"/>
  <c r="Q208" i="38"/>
  <c r="R208" i="38"/>
  <c r="S208" i="38"/>
  <c r="T208" i="38"/>
  <c r="N209" i="38"/>
  <c r="O209" i="38" s="1"/>
  <c r="P209" i="38"/>
  <c r="Q209" i="38"/>
  <c r="R209" i="38"/>
  <c r="S209" i="38"/>
  <c r="T209" i="38"/>
  <c r="N210" i="38"/>
  <c r="O210" i="38" s="1"/>
  <c r="P210" i="38"/>
  <c r="Q210" i="38"/>
  <c r="R210" i="38"/>
  <c r="S210" i="38"/>
  <c r="T210" i="38"/>
  <c r="N211" i="38"/>
  <c r="O211" i="38" s="1"/>
  <c r="P211" i="38"/>
  <c r="Q211" i="38"/>
  <c r="R211" i="38"/>
  <c r="S211" i="38"/>
  <c r="T211" i="38"/>
  <c r="N212" i="38"/>
  <c r="O212" i="38" s="1"/>
  <c r="P212" i="38"/>
  <c r="Q212" i="38"/>
  <c r="R212" i="38"/>
  <c r="S212" i="38"/>
  <c r="T212" i="38"/>
  <c r="BA68" i="39"/>
  <c r="BB68" i="39" s="1"/>
  <c r="BC68" i="39"/>
  <c r="BD68" i="39"/>
  <c r="BE68" i="39"/>
  <c r="BF68" i="39"/>
  <c r="BG68" i="39"/>
  <c r="BH68" i="39"/>
  <c r="BI68" i="39"/>
  <c r="BJ68" i="39"/>
  <c r="BK68" i="39"/>
  <c r="BL68" i="39"/>
  <c r="BM68" i="39"/>
  <c r="BN68" i="39"/>
  <c r="BO68" i="39"/>
  <c r="BP68" i="39"/>
  <c r="BA69" i="39"/>
  <c r="BB69" i="39" s="1"/>
  <c r="BC69" i="39"/>
  <c r="BD69" i="39"/>
  <c r="BE69" i="39"/>
  <c r="BF69" i="39"/>
  <c r="BG69" i="39"/>
  <c r="BH69" i="39"/>
  <c r="BI69" i="39"/>
  <c r="BJ69" i="39"/>
  <c r="BK69" i="39"/>
  <c r="BL69" i="39"/>
  <c r="BM69" i="39"/>
  <c r="BN69" i="39"/>
  <c r="BO69" i="39"/>
  <c r="BP69" i="39"/>
  <c r="BA70" i="39"/>
  <c r="BB70" i="39" s="1"/>
  <c r="BC70" i="39"/>
  <c r="BD70" i="39"/>
  <c r="BE70" i="39"/>
  <c r="BF70" i="39"/>
  <c r="BG70" i="39"/>
  <c r="BH70" i="39"/>
  <c r="BI70" i="39"/>
  <c r="BJ70" i="39"/>
  <c r="BK70" i="39"/>
  <c r="BL70" i="39"/>
  <c r="BM70" i="39"/>
  <c r="BN70" i="39"/>
  <c r="BO70" i="39"/>
  <c r="BP70" i="39"/>
  <c r="BA71" i="39"/>
  <c r="BB71" i="39"/>
  <c r="BC71" i="39"/>
  <c r="BD71" i="39"/>
  <c r="BE71" i="39" s="1"/>
  <c r="BF71" i="39"/>
  <c r="BG71" i="39"/>
  <c r="BH71" i="39"/>
  <c r="BI71" i="39" s="1"/>
  <c r="BJ71" i="39"/>
  <c r="BK71" i="39" s="1"/>
  <c r="BL71" i="39"/>
  <c r="BM71" i="39" s="1"/>
  <c r="BN71" i="39"/>
  <c r="BO71" i="39" s="1"/>
  <c r="BP71" i="39"/>
  <c r="BA72" i="39"/>
  <c r="BB72" i="39"/>
  <c r="BC72" i="39"/>
  <c r="BD72" i="39"/>
  <c r="BE72" i="39" s="1"/>
  <c r="BF72" i="39"/>
  <c r="BG72" i="39" s="1"/>
  <c r="BH72" i="39"/>
  <c r="BI72" i="39" s="1"/>
  <c r="BJ72" i="39"/>
  <c r="BK72" i="39" s="1"/>
  <c r="BL72" i="39"/>
  <c r="BM72" i="39" s="1"/>
  <c r="BN72" i="39"/>
  <c r="BO72" i="39" s="1"/>
  <c r="BP72" i="39"/>
  <c r="BA73" i="39"/>
  <c r="BB73" i="39"/>
  <c r="BC73" i="39"/>
  <c r="BD73" i="39"/>
  <c r="BE73" i="39" s="1"/>
  <c r="BF73" i="39"/>
  <c r="BG73" i="39" s="1"/>
  <c r="BH73" i="39"/>
  <c r="BI73" i="39" s="1"/>
  <c r="BJ73" i="39"/>
  <c r="BK73" i="39" s="1"/>
  <c r="BL73" i="39"/>
  <c r="BM73" i="39" s="1"/>
  <c r="BN73" i="39"/>
  <c r="BO73" i="39" s="1"/>
  <c r="BP73" i="39"/>
  <c r="BA74" i="39"/>
  <c r="BB74" i="39"/>
  <c r="BC74" i="39"/>
  <c r="BD74" i="39"/>
  <c r="BE74" i="39" s="1"/>
  <c r="BF74" i="39"/>
  <c r="BG74" i="39" s="1"/>
  <c r="BH74" i="39"/>
  <c r="BI74" i="39" s="1"/>
  <c r="BJ74" i="39"/>
  <c r="BK74" i="39" s="1"/>
  <c r="BL74" i="39"/>
  <c r="BM74" i="39" s="1"/>
  <c r="BN74" i="39"/>
  <c r="BO74" i="39" s="1"/>
  <c r="BP74" i="39"/>
  <c r="BA75" i="39"/>
  <c r="BB75" i="39"/>
  <c r="BC75" i="39"/>
  <c r="BD75" i="39"/>
  <c r="BE75" i="39" s="1"/>
  <c r="BF75" i="39"/>
  <c r="BG75" i="39" s="1"/>
  <c r="BH75" i="39"/>
  <c r="BI75" i="39" s="1"/>
  <c r="BJ75" i="39"/>
  <c r="BK75" i="39" s="1"/>
  <c r="BL75" i="39"/>
  <c r="BM75" i="39" s="1"/>
  <c r="BN75" i="39"/>
  <c r="BO75" i="39" s="1"/>
  <c r="BP75" i="39"/>
  <c r="BA76" i="39"/>
  <c r="BB76" i="39"/>
  <c r="BC76" i="39"/>
  <c r="BD76" i="39"/>
  <c r="BE76" i="39" s="1"/>
  <c r="BF76" i="39"/>
  <c r="BG76" i="39" s="1"/>
  <c r="BH76" i="39"/>
  <c r="BI76" i="39" s="1"/>
  <c r="BJ76" i="39"/>
  <c r="BK76" i="39" s="1"/>
  <c r="BL76" i="39"/>
  <c r="BM76" i="39" s="1"/>
  <c r="BN76" i="39"/>
  <c r="BO76" i="39" s="1"/>
  <c r="BP76" i="39"/>
  <c r="BA77" i="39"/>
  <c r="BB77" i="39"/>
  <c r="BC77" i="39"/>
  <c r="BD77" i="39"/>
  <c r="BE77" i="39" s="1"/>
  <c r="BF77" i="39"/>
  <c r="BG77" i="39" s="1"/>
  <c r="BH77" i="39"/>
  <c r="BI77" i="39" s="1"/>
  <c r="BJ77" i="39"/>
  <c r="BK77" i="39" s="1"/>
  <c r="BL77" i="39"/>
  <c r="BM77" i="39" s="1"/>
  <c r="BN77" i="39"/>
  <c r="BO77" i="39" s="1"/>
  <c r="BP77" i="39"/>
  <c r="BA78" i="39"/>
  <c r="BB78" i="39"/>
  <c r="BC78" i="39"/>
  <c r="BD78" i="39"/>
  <c r="BE78" i="39" s="1"/>
  <c r="BF78" i="39"/>
  <c r="BG78" i="39" s="1"/>
  <c r="BH78" i="39"/>
  <c r="BI78" i="39" s="1"/>
  <c r="BJ78" i="39"/>
  <c r="BK78" i="39" s="1"/>
  <c r="BL78" i="39"/>
  <c r="BM78" i="39" s="1"/>
  <c r="BN78" i="39"/>
  <c r="BO78" i="39" s="1"/>
  <c r="BP78" i="39"/>
  <c r="BA79" i="39"/>
  <c r="BB79" i="39"/>
  <c r="BC79" i="39"/>
  <c r="BD79" i="39"/>
  <c r="BE79" i="39" s="1"/>
  <c r="BF79" i="39"/>
  <c r="BG79" i="39" s="1"/>
  <c r="BH79" i="39"/>
  <c r="BI79" i="39" s="1"/>
  <c r="BJ79" i="39"/>
  <c r="BK79" i="39" s="1"/>
  <c r="BL79" i="39"/>
  <c r="BM79" i="39" s="1"/>
  <c r="BN79" i="39"/>
  <c r="BO79" i="39" s="1"/>
  <c r="BP79" i="39"/>
  <c r="BA80" i="39"/>
  <c r="BB80" i="39"/>
  <c r="BC80" i="39"/>
  <c r="BD80" i="39"/>
  <c r="BE80" i="39" s="1"/>
  <c r="BF80" i="39"/>
  <c r="BG80" i="39" s="1"/>
  <c r="BH80" i="39"/>
  <c r="BI80" i="39" s="1"/>
  <c r="BJ80" i="39"/>
  <c r="BK80" i="39" s="1"/>
  <c r="BL80" i="39"/>
  <c r="BM80" i="39" s="1"/>
  <c r="BN80" i="39"/>
  <c r="BO80" i="39" s="1"/>
  <c r="BP80" i="39"/>
  <c r="BA81" i="39"/>
  <c r="BB81" i="39"/>
  <c r="BC81" i="39"/>
  <c r="BD81" i="39"/>
  <c r="BE81" i="39" s="1"/>
  <c r="BF81" i="39"/>
  <c r="BG81" i="39" s="1"/>
  <c r="BH81" i="39"/>
  <c r="BI81" i="39" s="1"/>
  <c r="BJ81" i="39"/>
  <c r="BK81" i="39" s="1"/>
  <c r="BL81" i="39"/>
  <c r="BM81" i="39" s="1"/>
  <c r="BN81" i="39"/>
  <c r="BO81" i="39" s="1"/>
  <c r="BP81" i="39"/>
  <c r="BA82" i="39"/>
  <c r="BB82" i="39"/>
  <c r="BC82" i="39"/>
  <c r="BD82" i="39"/>
  <c r="BE82" i="39" s="1"/>
  <c r="BF82" i="39"/>
  <c r="BG82" i="39" s="1"/>
  <c r="BH82" i="39"/>
  <c r="BI82" i="39" s="1"/>
  <c r="BJ82" i="39"/>
  <c r="BK82" i="39" s="1"/>
  <c r="BL82" i="39"/>
  <c r="BM82" i="39" s="1"/>
  <c r="BN82" i="39"/>
  <c r="BO82" i="39" s="1"/>
  <c r="BP82" i="39"/>
  <c r="BA83" i="39"/>
  <c r="BB83" i="39"/>
  <c r="BC83" i="39"/>
  <c r="BD83" i="39"/>
  <c r="BE83" i="39" s="1"/>
  <c r="BF83" i="39"/>
  <c r="BG83" i="39" s="1"/>
  <c r="BH83" i="39"/>
  <c r="BI83" i="39" s="1"/>
  <c r="BJ83" i="39"/>
  <c r="BK83" i="39" s="1"/>
  <c r="BL83" i="39"/>
  <c r="BM83" i="39" s="1"/>
  <c r="BN83" i="39"/>
  <c r="BO83" i="39" s="1"/>
  <c r="BP83" i="39"/>
  <c r="BA84" i="39"/>
  <c r="BB84" i="39"/>
  <c r="BC84" i="39"/>
  <c r="BD84" i="39"/>
  <c r="BE84" i="39" s="1"/>
  <c r="BF84" i="39"/>
  <c r="BG84" i="39" s="1"/>
  <c r="BH84" i="39"/>
  <c r="BI84" i="39" s="1"/>
  <c r="BJ84" i="39"/>
  <c r="BK84" i="39" s="1"/>
  <c r="BL84" i="39"/>
  <c r="BM84" i="39" s="1"/>
  <c r="BN84" i="39"/>
  <c r="BO84" i="39" s="1"/>
  <c r="BP84" i="39"/>
  <c r="BA85" i="39"/>
  <c r="BB85" i="39"/>
  <c r="BC85" i="39"/>
  <c r="BD85" i="39"/>
  <c r="BE85" i="39" s="1"/>
  <c r="BF85" i="39"/>
  <c r="BG85" i="39" s="1"/>
  <c r="BH85" i="39"/>
  <c r="BI85" i="39"/>
  <c r="BJ85" i="39"/>
  <c r="BK85" i="39"/>
  <c r="BL85" i="39"/>
  <c r="BM85" i="39"/>
  <c r="BN85" i="39"/>
  <c r="BO85" i="39"/>
  <c r="BP85" i="39"/>
  <c r="BA86" i="39"/>
  <c r="BB86" i="39" s="1"/>
  <c r="BC86" i="39"/>
  <c r="BD86" i="39"/>
  <c r="BE86" i="39"/>
  <c r="BF86" i="39"/>
  <c r="BG86" i="39"/>
  <c r="BH86" i="39"/>
  <c r="BI86" i="39"/>
  <c r="BJ86" i="39"/>
  <c r="BK86" i="39"/>
  <c r="BL86" i="39"/>
  <c r="BM86" i="39"/>
  <c r="BN86" i="39"/>
  <c r="BO86" i="39"/>
  <c r="BA87" i="39"/>
  <c r="BB87" i="39" s="1"/>
  <c r="BC87" i="39"/>
  <c r="BD87" i="39"/>
  <c r="BE87" i="39"/>
  <c r="BF87" i="39"/>
  <c r="BG87" i="39"/>
  <c r="BH87" i="39"/>
  <c r="BI87" i="39"/>
  <c r="BJ87" i="39"/>
  <c r="BK87" i="39"/>
  <c r="BL87" i="39"/>
  <c r="BM87" i="39"/>
  <c r="BN87" i="39"/>
  <c r="BO87" i="39"/>
  <c r="BA88" i="39"/>
  <c r="BB88" i="39" s="1"/>
  <c r="BC88" i="39"/>
  <c r="BD88" i="39"/>
  <c r="BE88" i="39"/>
  <c r="BF88" i="39"/>
  <c r="BG88" i="39"/>
  <c r="BH88" i="39"/>
  <c r="BI88" i="39"/>
  <c r="BJ88" i="39"/>
  <c r="BK88" i="39"/>
  <c r="BL88" i="39"/>
  <c r="BM88" i="39"/>
  <c r="BN88" i="39"/>
  <c r="BO88" i="39"/>
  <c r="BA89" i="39"/>
  <c r="BB89" i="39" s="1"/>
  <c r="BC89" i="39"/>
  <c r="BD89" i="39"/>
  <c r="BE89" i="39"/>
  <c r="BF89" i="39"/>
  <c r="BG89" i="39"/>
  <c r="BH89" i="39"/>
  <c r="BI89" i="39"/>
  <c r="BJ89" i="39"/>
  <c r="BK89" i="39"/>
  <c r="BL89" i="39"/>
  <c r="BM89" i="39"/>
  <c r="BN89" i="39"/>
  <c r="BO89" i="39"/>
  <c r="BA90" i="39"/>
  <c r="BB90" i="39" s="1"/>
  <c r="BC90" i="39"/>
  <c r="BD90" i="39"/>
  <c r="BE90" i="39"/>
  <c r="BF90" i="39"/>
  <c r="BG90" i="39"/>
  <c r="BH90" i="39"/>
  <c r="BI90" i="39"/>
  <c r="BJ90" i="39"/>
  <c r="BK90" i="39"/>
  <c r="BL90" i="39"/>
  <c r="BM90" i="39"/>
  <c r="BN90" i="39"/>
  <c r="BO90" i="39"/>
  <c r="BA91" i="39"/>
  <c r="BB91" i="39" s="1"/>
  <c r="BC91" i="39"/>
  <c r="BD91" i="39"/>
  <c r="BE91" i="39"/>
  <c r="BF91" i="39"/>
  <c r="BG91" i="39"/>
  <c r="BH91" i="39"/>
  <c r="BI91" i="39"/>
  <c r="BJ91" i="39"/>
  <c r="BK91" i="39"/>
  <c r="BL91" i="39"/>
  <c r="BM91" i="39"/>
  <c r="BN91" i="39"/>
  <c r="BO91" i="39"/>
  <c r="BA92" i="39"/>
  <c r="BB92" i="39" s="1"/>
  <c r="BC92" i="39"/>
  <c r="BD92" i="39"/>
  <c r="BE92" i="39"/>
  <c r="BF92" i="39"/>
  <c r="BG92" i="39"/>
  <c r="BH92" i="39"/>
  <c r="BI92" i="39"/>
  <c r="BJ92" i="39"/>
  <c r="BK92" i="39"/>
  <c r="BL92" i="39"/>
  <c r="BM92" i="39"/>
  <c r="BN92" i="39"/>
  <c r="BO92" i="39"/>
  <c r="BA93" i="39"/>
  <c r="BB93" i="39" s="1"/>
  <c r="BC93" i="39"/>
  <c r="BD93" i="39"/>
  <c r="BE93" i="39"/>
  <c r="BF93" i="39"/>
  <c r="BG93" i="39"/>
  <c r="BH93" i="39"/>
  <c r="BI93" i="39"/>
  <c r="BJ93" i="39"/>
  <c r="BK93" i="39"/>
  <c r="BL93" i="39"/>
  <c r="BM93" i="39"/>
  <c r="BN93" i="39"/>
  <c r="BO93" i="39"/>
  <c r="BA94" i="39"/>
  <c r="BB94" i="39" s="1"/>
  <c r="BC94" i="39"/>
  <c r="BD94" i="39"/>
  <c r="BE94" i="39"/>
  <c r="BF94" i="39"/>
  <c r="BG94" i="39"/>
  <c r="BH94" i="39"/>
  <c r="BI94" i="39"/>
  <c r="BJ94" i="39"/>
  <c r="BK94" i="39"/>
  <c r="BL94" i="39"/>
  <c r="BM94" i="39"/>
  <c r="BN94" i="39"/>
  <c r="BO94" i="39"/>
  <c r="BA95" i="39"/>
  <c r="BB95" i="39" s="1"/>
  <c r="BC95" i="39"/>
  <c r="BD95" i="39"/>
  <c r="BE95" i="39"/>
  <c r="BF95" i="39"/>
  <c r="BG95" i="39"/>
  <c r="BH95" i="39"/>
  <c r="BI95" i="39"/>
  <c r="BJ95" i="39"/>
  <c r="BK95" i="39"/>
  <c r="BL95" i="39"/>
  <c r="BM95" i="39"/>
  <c r="BN95" i="39"/>
  <c r="BO95" i="39"/>
  <c r="BA96" i="39"/>
  <c r="BB96" i="39" s="1"/>
  <c r="BC96" i="39"/>
  <c r="BD96" i="39"/>
  <c r="BE96" i="39"/>
  <c r="BF96" i="39"/>
  <c r="BG96" i="39"/>
  <c r="BH96" i="39"/>
  <c r="BI96" i="39"/>
  <c r="BJ96" i="39"/>
  <c r="BK96" i="39"/>
  <c r="BL96" i="39"/>
  <c r="BM96" i="39"/>
  <c r="BN96" i="39"/>
  <c r="BO96" i="39"/>
  <c r="BA97" i="39"/>
  <c r="BB97" i="39" s="1"/>
  <c r="BC97" i="39"/>
  <c r="BD97" i="39"/>
  <c r="BE97" i="39"/>
  <c r="BF97" i="39"/>
  <c r="BG97" i="39"/>
  <c r="BH97" i="39"/>
  <c r="BI97" i="39"/>
  <c r="BJ97" i="39"/>
  <c r="BK97" i="39"/>
  <c r="BL97" i="39"/>
  <c r="BM97" i="39"/>
  <c r="BN97" i="39"/>
  <c r="BO97" i="39"/>
  <c r="BA98" i="39"/>
  <c r="BP98" i="39" s="1"/>
  <c r="BB98" i="39"/>
  <c r="BC98" i="39"/>
  <c r="BD98" i="39"/>
  <c r="BE98" i="39"/>
  <c r="BF98" i="39"/>
  <c r="BG98" i="39"/>
  <c r="BH98" i="39"/>
  <c r="BI98" i="39"/>
  <c r="BJ98" i="39"/>
  <c r="BK98" i="39"/>
  <c r="BL98" i="39"/>
  <c r="BM98" i="39"/>
  <c r="BN98" i="39"/>
  <c r="BO98" i="39"/>
  <c r="BA99" i="39"/>
  <c r="BB99" i="39" s="1"/>
  <c r="BC99" i="39"/>
  <c r="BD99" i="39"/>
  <c r="BE99" i="39"/>
  <c r="BF99" i="39"/>
  <c r="BG99" i="39"/>
  <c r="BH99" i="39"/>
  <c r="BI99" i="39"/>
  <c r="BJ99" i="39"/>
  <c r="BK99" i="39"/>
  <c r="BL99" i="39"/>
  <c r="BM99" i="39"/>
  <c r="BN99" i="39"/>
  <c r="BO99" i="39"/>
  <c r="BA100" i="39"/>
  <c r="BB100" i="39" s="1"/>
  <c r="BC100" i="39"/>
  <c r="BD100" i="39"/>
  <c r="BE100" i="39"/>
  <c r="BF100" i="39"/>
  <c r="BG100" i="39"/>
  <c r="BH100" i="39"/>
  <c r="BI100" i="39"/>
  <c r="BJ100" i="39"/>
  <c r="BK100" i="39"/>
  <c r="BL100" i="39"/>
  <c r="BM100" i="39"/>
  <c r="BN100" i="39"/>
  <c r="BO100" i="39"/>
  <c r="BA101" i="39"/>
  <c r="BB101" i="39" s="1"/>
  <c r="BC101" i="39"/>
  <c r="BD101" i="39"/>
  <c r="BE101" i="39"/>
  <c r="BF101" i="39"/>
  <c r="BG101" i="39"/>
  <c r="BH101" i="39"/>
  <c r="BI101" i="39"/>
  <c r="BJ101" i="39"/>
  <c r="BK101" i="39"/>
  <c r="BL101" i="39"/>
  <c r="BM101" i="39"/>
  <c r="BN101" i="39"/>
  <c r="BO101" i="39"/>
  <c r="BA102" i="39"/>
  <c r="BB102" i="39" s="1"/>
  <c r="BC102" i="39"/>
  <c r="BD102" i="39"/>
  <c r="BE102" i="39"/>
  <c r="BF102" i="39"/>
  <c r="BG102" i="39"/>
  <c r="BH102" i="39"/>
  <c r="BI102" i="39"/>
  <c r="BJ102" i="39"/>
  <c r="BK102" i="39"/>
  <c r="BL102" i="39"/>
  <c r="BM102" i="39"/>
  <c r="BN102" i="39"/>
  <c r="BO102" i="39"/>
  <c r="BA103" i="39"/>
  <c r="BB103" i="39" s="1"/>
  <c r="BC103" i="39"/>
  <c r="BD103" i="39"/>
  <c r="BE103" i="39"/>
  <c r="BF103" i="39"/>
  <c r="BG103" i="39"/>
  <c r="BH103" i="39"/>
  <c r="BI103" i="39"/>
  <c r="BJ103" i="39"/>
  <c r="BK103" i="39"/>
  <c r="BL103" i="39"/>
  <c r="BM103" i="39"/>
  <c r="BN103" i="39"/>
  <c r="BO103" i="39"/>
  <c r="BA104" i="39"/>
  <c r="BB104" i="39" s="1"/>
  <c r="BC104" i="39"/>
  <c r="BD104" i="39"/>
  <c r="BE104" i="39"/>
  <c r="BF104" i="39"/>
  <c r="BG104" i="39"/>
  <c r="BH104" i="39"/>
  <c r="BI104" i="39"/>
  <c r="BJ104" i="39"/>
  <c r="BK104" i="39"/>
  <c r="BL104" i="39"/>
  <c r="BM104" i="39"/>
  <c r="BN104" i="39"/>
  <c r="BO104" i="39"/>
  <c r="BA105" i="39"/>
  <c r="BB105" i="39" s="1"/>
  <c r="BC105" i="39"/>
  <c r="BD105" i="39"/>
  <c r="BE105" i="39"/>
  <c r="BF105" i="39"/>
  <c r="BG105" i="39"/>
  <c r="BH105" i="39"/>
  <c r="BI105" i="39"/>
  <c r="BJ105" i="39"/>
  <c r="BK105" i="39"/>
  <c r="BL105" i="39"/>
  <c r="BM105" i="39"/>
  <c r="BN105" i="39"/>
  <c r="BO105" i="39"/>
  <c r="BA106" i="39"/>
  <c r="BB106" i="39" s="1"/>
  <c r="BC106" i="39"/>
  <c r="BD106" i="39"/>
  <c r="BE106" i="39"/>
  <c r="BF106" i="39"/>
  <c r="BG106" i="39"/>
  <c r="BH106" i="39"/>
  <c r="BI106" i="39"/>
  <c r="BJ106" i="39"/>
  <c r="BK106" i="39"/>
  <c r="BL106" i="39"/>
  <c r="BM106" i="39"/>
  <c r="BN106" i="39"/>
  <c r="BO106" i="39"/>
  <c r="BA107" i="39"/>
  <c r="BP107" i="39" s="1"/>
  <c r="BB107" i="39"/>
  <c r="BC107" i="39"/>
  <c r="BD107" i="39"/>
  <c r="BE107" i="39"/>
  <c r="BF107" i="39"/>
  <c r="BG107" i="39"/>
  <c r="BH107" i="39"/>
  <c r="BI107" i="39"/>
  <c r="BJ107" i="39"/>
  <c r="BK107" i="39"/>
  <c r="BL107" i="39"/>
  <c r="BM107" i="39"/>
  <c r="BN107" i="39"/>
  <c r="BO107" i="39"/>
  <c r="BA108" i="39"/>
  <c r="BB108" i="39" s="1"/>
  <c r="BC108" i="39"/>
  <c r="BD108" i="39"/>
  <c r="BE108" i="39"/>
  <c r="BF108" i="39"/>
  <c r="BG108" i="39"/>
  <c r="BH108" i="39"/>
  <c r="BI108" i="39"/>
  <c r="BJ108" i="39"/>
  <c r="BK108" i="39"/>
  <c r="BL108" i="39"/>
  <c r="BM108" i="39"/>
  <c r="BN108" i="39"/>
  <c r="BO108" i="39"/>
  <c r="BA109" i="39"/>
  <c r="BB109" i="39" s="1"/>
  <c r="BC109" i="39"/>
  <c r="BD109" i="39"/>
  <c r="BE109" i="39"/>
  <c r="BF109" i="39"/>
  <c r="BG109" i="39"/>
  <c r="BH109" i="39"/>
  <c r="BI109" i="39"/>
  <c r="BJ109" i="39"/>
  <c r="BK109" i="39"/>
  <c r="BL109" i="39"/>
  <c r="BM109" i="39"/>
  <c r="BN109" i="39"/>
  <c r="BO109" i="39"/>
  <c r="BA110" i="39"/>
  <c r="BB110" i="39" s="1"/>
  <c r="BC110" i="39"/>
  <c r="BD110" i="39"/>
  <c r="BE110" i="39"/>
  <c r="BF110" i="39"/>
  <c r="BG110" i="39"/>
  <c r="BH110" i="39"/>
  <c r="BI110" i="39"/>
  <c r="BJ110" i="39"/>
  <c r="BK110" i="39"/>
  <c r="BL110" i="39"/>
  <c r="BM110" i="39"/>
  <c r="BN110" i="39"/>
  <c r="BO110" i="39"/>
  <c r="BA111" i="39"/>
  <c r="BC111" i="39" s="1"/>
  <c r="BD111" i="39"/>
  <c r="BE111" i="39"/>
  <c r="BF111" i="39"/>
  <c r="BG111" i="39"/>
  <c r="BH111" i="39"/>
  <c r="BI111" i="39"/>
  <c r="BJ111" i="39"/>
  <c r="BK111" i="39"/>
  <c r="BL111" i="39"/>
  <c r="BM111" i="39"/>
  <c r="BN111" i="39"/>
  <c r="BO111" i="39"/>
  <c r="BA112" i="39"/>
  <c r="BP112" i="39" s="1"/>
  <c r="BB112" i="39"/>
  <c r="BC112" i="39"/>
  <c r="BD112" i="39"/>
  <c r="BE112" i="39"/>
  <c r="BF112" i="39"/>
  <c r="BG112" i="39"/>
  <c r="BH112" i="39"/>
  <c r="BI112" i="39"/>
  <c r="BJ112" i="39"/>
  <c r="BK112" i="39"/>
  <c r="BL112" i="39"/>
  <c r="BM112" i="39"/>
  <c r="BN112" i="39"/>
  <c r="BO112" i="39"/>
  <c r="BA113" i="39"/>
  <c r="BC113" i="39"/>
  <c r="BD113" i="39"/>
  <c r="BE113" i="39"/>
  <c r="BF113" i="39"/>
  <c r="BG113" i="39"/>
  <c r="BH113" i="39"/>
  <c r="BI113" i="39"/>
  <c r="BJ113" i="39"/>
  <c r="BK113" i="39"/>
  <c r="BL113" i="39"/>
  <c r="BM113" i="39"/>
  <c r="BN113" i="39"/>
  <c r="BO113" i="39"/>
  <c r="BA114" i="39"/>
  <c r="BC114" i="39"/>
  <c r="BD114" i="39"/>
  <c r="BE114" i="39"/>
  <c r="BF114" i="39"/>
  <c r="BG114" i="39"/>
  <c r="BH114" i="39"/>
  <c r="BI114" i="39"/>
  <c r="BJ114" i="39"/>
  <c r="BK114" i="39"/>
  <c r="BL114" i="39"/>
  <c r="BM114" i="39"/>
  <c r="BN114" i="39"/>
  <c r="BO114" i="39"/>
  <c r="BA115" i="39"/>
  <c r="BC115" i="39"/>
  <c r="BD115" i="39"/>
  <c r="BE115" i="39"/>
  <c r="BF115" i="39"/>
  <c r="BG115" i="39"/>
  <c r="BH115" i="39"/>
  <c r="BI115" i="39"/>
  <c r="BJ115" i="39"/>
  <c r="BK115" i="39"/>
  <c r="BL115" i="39"/>
  <c r="BM115" i="39"/>
  <c r="BN115" i="39"/>
  <c r="BO115" i="39"/>
  <c r="BA116" i="39"/>
  <c r="BC116" i="39"/>
  <c r="BD116" i="39"/>
  <c r="BE116" i="39"/>
  <c r="BF116" i="39"/>
  <c r="BG116" i="39"/>
  <c r="BH116" i="39"/>
  <c r="BI116" i="39"/>
  <c r="BJ116" i="39"/>
  <c r="BK116" i="39"/>
  <c r="BL116" i="39"/>
  <c r="BM116" i="39"/>
  <c r="BN116" i="39"/>
  <c r="BO116" i="39"/>
  <c r="BA117" i="39"/>
  <c r="BC117" i="39"/>
  <c r="BD117" i="39"/>
  <c r="BE117" i="39"/>
  <c r="BF117" i="39"/>
  <c r="BG117" i="39"/>
  <c r="BH117" i="39"/>
  <c r="BI117" i="39"/>
  <c r="BJ117" i="39"/>
  <c r="BK117" i="39"/>
  <c r="BL117" i="39"/>
  <c r="BM117" i="39"/>
  <c r="BN117" i="39"/>
  <c r="BO117" i="39"/>
  <c r="BA118" i="39"/>
  <c r="BP118" i="39" s="1"/>
  <c r="BB118" i="39"/>
  <c r="BC118" i="39"/>
  <c r="BD118" i="39"/>
  <c r="BE118" i="39"/>
  <c r="BF118" i="39"/>
  <c r="BG118" i="39"/>
  <c r="BH118" i="39"/>
  <c r="BI118" i="39"/>
  <c r="BJ118" i="39"/>
  <c r="BK118" i="39"/>
  <c r="BL118" i="39"/>
  <c r="BM118" i="39"/>
  <c r="BN118" i="39"/>
  <c r="BO118" i="39"/>
  <c r="BA119" i="39"/>
  <c r="BC119" i="39" s="1"/>
  <c r="BD119" i="39"/>
  <c r="BE119" i="39"/>
  <c r="BF119" i="39"/>
  <c r="BG119" i="39"/>
  <c r="BH119" i="39"/>
  <c r="BI119" i="39"/>
  <c r="BJ119" i="39"/>
  <c r="BK119" i="39"/>
  <c r="BL119" i="39"/>
  <c r="BM119" i="39"/>
  <c r="BN119" i="39"/>
  <c r="BO119" i="39"/>
  <c r="BA120" i="39"/>
  <c r="BC120" i="39" s="1"/>
  <c r="BD120" i="39"/>
  <c r="BE120" i="39"/>
  <c r="BF120" i="39"/>
  <c r="BG120" i="39"/>
  <c r="BH120" i="39"/>
  <c r="BI120" i="39"/>
  <c r="BJ120" i="39"/>
  <c r="BK120" i="39"/>
  <c r="BL120" i="39"/>
  <c r="BM120" i="39"/>
  <c r="BN120" i="39"/>
  <c r="BO120" i="39"/>
  <c r="BA121" i="39"/>
  <c r="BC121" i="39" s="1"/>
  <c r="BD121" i="39"/>
  <c r="BE121" i="39"/>
  <c r="BF121" i="39"/>
  <c r="BG121" i="39"/>
  <c r="BH121" i="39"/>
  <c r="BI121" i="39"/>
  <c r="BJ121" i="39"/>
  <c r="BK121" i="39"/>
  <c r="BL121" i="39"/>
  <c r="BM121" i="39"/>
  <c r="BN121" i="39"/>
  <c r="BO121" i="39"/>
  <c r="BA122" i="39"/>
  <c r="BC122" i="39" s="1"/>
  <c r="BD122" i="39"/>
  <c r="BE122" i="39"/>
  <c r="BF122" i="39"/>
  <c r="BG122" i="39"/>
  <c r="BH122" i="39"/>
  <c r="BI122" i="39"/>
  <c r="BJ122" i="39"/>
  <c r="BK122" i="39"/>
  <c r="BL122" i="39"/>
  <c r="BM122" i="39"/>
  <c r="BN122" i="39"/>
  <c r="BO122" i="39"/>
  <c r="BA123" i="39"/>
  <c r="BC123" i="39" s="1"/>
  <c r="BD123" i="39"/>
  <c r="BE123" i="39"/>
  <c r="BF123" i="39"/>
  <c r="BG123" i="39"/>
  <c r="BH123" i="39"/>
  <c r="BI123" i="39"/>
  <c r="BJ123" i="39"/>
  <c r="BK123" i="39"/>
  <c r="BL123" i="39"/>
  <c r="BM123" i="39"/>
  <c r="BN123" i="39"/>
  <c r="BO123" i="39"/>
  <c r="BA124" i="39"/>
  <c r="BC124" i="39"/>
  <c r="BD124" i="39"/>
  <c r="BE124" i="39"/>
  <c r="BF124" i="39"/>
  <c r="BG124" i="39"/>
  <c r="BH124" i="39"/>
  <c r="BI124" i="39"/>
  <c r="BJ124" i="39"/>
  <c r="BK124" i="39"/>
  <c r="BL124" i="39"/>
  <c r="BM124" i="39"/>
  <c r="BN124" i="39"/>
  <c r="BO124" i="39"/>
  <c r="BA125" i="39"/>
  <c r="BC125" i="39"/>
  <c r="BD125" i="39"/>
  <c r="BE125" i="39"/>
  <c r="BF125" i="39"/>
  <c r="BG125" i="39"/>
  <c r="BH125" i="39"/>
  <c r="BI125" i="39"/>
  <c r="BJ125" i="39"/>
  <c r="BK125" i="39"/>
  <c r="BL125" i="39"/>
  <c r="BM125" i="39"/>
  <c r="BN125" i="39"/>
  <c r="BO125" i="39"/>
  <c r="BA126" i="39"/>
  <c r="BC126" i="39"/>
  <c r="BD126" i="39"/>
  <c r="BE126" i="39"/>
  <c r="BF126" i="39"/>
  <c r="BG126" i="39"/>
  <c r="BH126" i="39"/>
  <c r="BI126" i="39"/>
  <c r="BJ126" i="39"/>
  <c r="BK126" i="39"/>
  <c r="BL126" i="39"/>
  <c r="BM126" i="39"/>
  <c r="BN126" i="39"/>
  <c r="BO126" i="39"/>
  <c r="BA127" i="39"/>
  <c r="BC127" i="39"/>
  <c r="BD127" i="39"/>
  <c r="BE127" i="39"/>
  <c r="BF127" i="39"/>
  <c r="BG127" i="39"/>
  <c r="BH127" i="39"/>
  <c r="BI127" i="39"/>
  <c r="BJ127" i="39"/>
  <c r="BK127" i="39"/>
  <c r="BL127" i="39"/>
  <c r="BM127" i="39"/>
  <c r="BN127" i="39"/>
  <c r="BO127" i="39"/>
  <c r="BA128" i="39"/>
  <c r="BC128" i="39"/>
  <c r="BD128" i="39"/>
  <c r="BE128" i="39"/>
  <c r="BF128" i="39"/>
  <c r="BG128" i="39"/>
  <c r="BH128" i="39"/>
  <c r="BI128" i="39"/>
  <c r="BJ128" i="39"/>
  <c r="BK128" i="39"/>
  <c r="BL128" i="39"/>
  <c r="BM128" i="39"/>
  <c r="BN128" i="39"/>
  <c r="BO128" i="39"/>
  <c r="BA129" i="39"/>
  <c r="BC129" i="39"/>
  <c r="BD129" i="39"/>
  <c r="BE129" i="39"/>
  <c r="BF129" i="39"/>
  <c r="BG129" i="39"/>
  <c r="BH129" i="39"/>
  <c r="BI129" i="39"/>
  <c r="BJ129" i="39"/>
  <c r="BK129" i="39"/>
  <c r="BL129" i="39"/>
  <c r="BM129" i="39"/>
  <c r="BN129" i="39"/>
  <c r="BO129" i="39"/>
  <c r="BA130" i="39"/>
  <c r="BB130" i="39" s="1"/>
  <c r="BC130" i="39"/>
  <c r="BD130" i="39"/>
  <c r="BE130" i="39"/>
  <c r="BF130" i="39"/>
  <c r="BG130" i="39"/>
  <c r="BH130" i="39"/>
  <c r="BI130" i="39"/>
  <c r="BJ130" i="39"/>
  <c r="BK130" i="39"/>
  <c r="BL130" i="39"/>
  <c r="BM130" i="39"/>
  <c r="BN130" i="39"/>
  <c r="BO130" i="39"/>
  <c r="BP130" i="39"/>
  <c r="BA131" i="39"/>
  <c r="BP131" i="39" s="1"/>
  <c r="BB131" i="39"/>
  <c r="BC131" i="39"/>
  <c r="BD131" i="39"/>
  <c r="BE131" i="39"/>
  <c r="BF131" i="39"/>
  <c r="BG131" i="39"/>
  <c r="BH131" i="39"/>
  <c r="BI131" i="39"/>
  <c r="BJ131" i="39"/>
  <c r="BK131" i="39"/>
  <c r="BL131" i="39"/>
  <c r="BM131" i="39"/>
  <c r="BN131" i="39"/>
  <c r="BO131" i="39"/>
  <c r="BA132" i="39"/>
  <c r="BB132" i="39" s="1"/>
  <c r="BC132" i="39"/>
  <c r="BD132" i="39"/>
  <c r="BE132" i="39"/>
  <c r="BF132" i="39"/>
  <c r="BG132" i="39"/>
  <c r="BH132" i="39"/>
  <c r="BI132" i="39"/>
  <c r="BJ132" i="39"/>
  <c r="BK132" i="39"/>
  <c r="BL132" i="39"/>
  <c r="BM132" i="39"/>
  <c r="BN132" i="39"/>
  <c r="BO132" i="39"/>
  <c r="BA133" i="39"/>
  <c r="BB133" i="39" s="1"/>
  <c r="BC133" i="39"/>
  <c r="BD133" i="39"/>
  <c r="BE133" i="39"/>
  <c r="BF133" i="39"/>
  <c r="BG133" i="39"/>
  <c r="BH133" i="39"/>
  <c r="BI133" i="39"/>
  <c r="BJ133" i="39"/>
  <c r="BK133" i="39"/>
  <c r="BL133" i="39"/>
  <c r="BM133" i="39"/>
  <c r="BN133" i="39"/>
  <c r="BO133" i="39"/>
  <c r="BA134" i="39"/>
  <c r="BB134" i="39" s="1"/>
  <c r="BC134" i="39"/>
  <c r="BD134" i="39"/>
  <c r="BE134" i="39"/>
  <c r="BF134" i="39"/>
  <c r="BG134" i="39"/>
  <c r="BH134" i="39"/>
  <c r="BI134" i="39"/>
  <c r="BJ134" i="39"/>
  <c r="BK134" i="39"/>
  <c r="BL134" i="39"/>
  <c r="BM134" i="39"/>
  <c r="BN134" i="39"/>
  <c r="BO134" i="39"/>
  <c r="BA135" i="39"/>
  <c r="BB135" i="39" s="1"/>
  <c r="BC135" i="39"/>
  <c r="BD135" i="39"/>
  <c r="BE135" i="39"/>
  <c r="BF135" i="39"/>
  <c r="BG135" i="39"/>
  <c r="BH135" i="39"/>
  <c r="BI135" i="39"/>
  <c r="BJ135" i="39"/>
  <c r="BK135" i="39"/>
  <c r="BL135" i="39"/>
  <c r="BM135" i="39"/>
  <c r="BN135" i="39"/>
  <c r="BO135" i="39"/>
  <c r="BA136" i="39"/>
  <c r="BB136" i="39" s="1"/>
  <c r="BC136" i="39"/>
  <c r="BD136" i="39"/>
  <c r="BE136" i="39"/>
  <c r="BF136" i="39"/>
  <c r="BG136" i="39"/>
  <c r="BH136" i="39"/>
  <c r="BI136" i="39"/>
  <c r="BJ136" i="39"/>
  <c r="BK136" i="39"/>
  <c r="BL136" i="39"/>
  <c r="BM136" i="39"/>
  <c r="BN136" i="39"/>
  <c r="BO136" i="39"/>
  <c r="BA137" i="39"/>
  <c r="BB137" i="39" s="1"/>
  <c r="BC137" i="39"/>
  <c r="BD137" i="39"/>
  <c r="BE137" i="39"/>
  <c r="BF137" i="39"/>
  <c r="BG137" i="39"/>
  <c r="BH137" i="39"/>
  <c r="BI137" i="39"/>
  <c r="BJ137" i="39"/>
  <c r="BK137" i="39"/>
  <c r="BL137" i="39"/>
  <c r="BM137" i="39"/>
  <c r="BN137" i="39"/>
  <c r="BO137" i="39"/>
  <c r="BA138" i="39"/>
  <c r="BB138" i="39" s="1"/>
  <c r="BC138" i="39"/>
  <c r="BD138" i="39"/>
  <c r="BE138" i="39"/>
  <c r="BF138" i="39"/>
  <c r="BG138" i="39"/>
  <c r="BH138" i="39"/>
  <c r="BI138" i="39"/>
  <c r="BJ138" i="39"/>
  <c r="BK138" i="39"/>
  <c r="BL138" i="39"/>
  <c r="BM138" i="39"/>
  <c r="BN138" i="39"/>
  <c r="BO138" i="39"/>
  <c r="BA139" i="39"/>
  <c r="BP139" i="39" s="1"/>
  <c r="BB139" i="39"/>
  <c r="BC139" i="39"/>
  <c r="BD139" i="39"/>
  <c r="BE139" i="39"/>
  <c r="BF139" i="39"/>
  <c r="BG139" i="39"/>
  <c r="BH139" i="39"/>
  <c r="BI139" i="39"/>
  <c r="BJ139" i="39"/>
  <c r="BK139" i="39"/>
  <c r="BL139" i="39"/>
  <c r="BM139" i="39"/>
  <c r="BN139" i="39"/>
  <c r="BO139" i="39"/>
  <c r="BA140" i="39"/>
  <c r="BB140" i="39" s="1"/>
  <c r="BC140" i="39"/>
  <c r="BD140" i="39"/>
  <c r="BE140" i="39"/>
  <c r="BF140" i="39"/>
  <c r="BG140" i="39"/>
  <c r="BH140" i="39"/>
  <c r="BI140" i="39"/>
  <c r="BJ140" i="39"/>
  <c r="BK140" i="39"/>
  <c r="BL140" i="39"/>
  <c r="BM140" i="39"/>
  <c r="BN140" i="39"/>
  <c r="BO140" i="39"/>
  <c r="BA141" i="39"/>
  <c r="BB141" i="39" s="1"/>
  <c r="BC141" i="39"/>
  <c r="BD141" i="39"/>
  <c r="BE141" i="39"/>
  <c r="BF141" i="39"/>
  <c r="BG141" i="39"/>
  <c r="BH141" i="39"/>
  <c r="BI141" i="39"/>
  <c r="BJ141" i="39"/>
  <c r="BK141" i="39"/>
  <c r="BL141" i="39"/>
  <c r="BM141" i="39"/>
  <c r="BN141" i="39"/>
  <c r="BO141" i="39"/>
  <c r="BA142" i="39"/>
  <c r="BP142" i="39" s="1"/>
  <c r="BB142" i="39"/>
  <c r="BC142" i="39"/>
  <c r="BD142" i="39"/>
  <c r="BE142" i="39"/>
  <c r="BF142" i="39"/>
  <c r="BG142" i="39"/>
  <c r="BH142" i="39"/>
  <c r="BI142" i="39"/>
  <c r="BJ142" i="39"/>
  <c r="BK142" i="39"/>
  <c r="BL142" i="39"/>
  <c r="BM142" i="39"/>
  <c r="BN142" i="39"/>
  <c r="BO142" i="39"/>
  <c r="BA143" i="39"/>
  <c r="BB143" i="39" s="1"/>
  <c r="BC143" i="39"/>
  <c r="BD143" i="39"/>
  <c r="BE143" i="39"/>
  <c r="BF143" i="39"/>
  <c r="BG143" i="39"/>
  <c r="BH143" i="39"/>
  <c r="BI143" i="39"/>
  <c r="BJ143" i="39"/>
  <c r="BK143" i="39"/>
  <c r="BL143" i="39"/>
  <c r="BM143" i="39"/>
  <c r="BN143" i="39"/>
  <c r="BO143" i="39"/>
  <c r="BA144" i="39"/>
  <c r="BB144" i="39" s="1"/>
  <c r="BC144" i="39"/>
  <c r="BD144" i="39"/>
  <c r="BE144" i="39"/>
  <c r="BF144" i="39"/>
  <c r="BG144" i="39"/>
  <c r="BH144" i="39"/>
  <c r="BI144" i="39"/>
  <c r="BJ144" i="39"/>
  <c r="BK144" i="39"/>
  <c r="BL144" i="39"/>
  <c r="BM144" i="39"/>
  <c r="BN144" i="39"/>
  <c r="BO144" i="39"/>
  <c r="BA145" i="39"/>
  <c r="BB145" i="39" s="1"/>
  <c r="BC145" i="39"/>
  <c r="BD145" i="39"/>
  <c r="BE145" i="39"/>
  <c r="BF145" i="39"/>
  <c r="BG145" i="39"/>
  <c r="BH145" i="39"/>
  <c r="BI145" i="39"/>
  <c r="BJ145" i="39"/>
  <c r="BK145" i="39"/>
  <c r="BL145" i="39"/>
  <c r="BM145" i="39"/>
  <c r="BN145" i="39"/>
  <c r="BO145" i="39"/>
  <c r="BA146" i="39"/>
  <c r="BB146" i="39" s="1"/>
  <c r="BC146" i="39"/>
  <c r="BD146" i="39"/>
  <c r="BE146" i="39"/>
  <c r="BF146" i="39"/>
  <c r="BG146" i="39"/>
  <c r="BH146" i="39"/>
  <c r="BI146" i="39"/>
  <c r="BJ146" i="39"/>
  <c r="BK146" i="39"/>
  <c r="BL146" i="39"/>
  <c r="BM146" i="39"/>
  <c r="BN146" i="39"/>
  <c r="BO146" i="39"/>
  <c r="BA147" i="39"/>
  <c r="BB147" i="39" s="1"/>
  <c r="BC147" i="39"/>
  <c r="BD147" i="39"/>
  <c r="BE147" i="39"/>
  <c r="BF147" i="39"/>
  <c r="BG147" i="39"/>
  <c r="BH147" i="39"/>
  <c r="BI147" i="39"/>
  <c r="BJ147" i="39"/>
  <c r="BK147" i="39"/>
  <c r="BL147" i="39"/>
  <c r="BM147" i="39"/>
  <c r="BN147" i="39"/>
  <c r="BO147" i="39"/>
  <c r="BA148" i="39"/>
  <c r="BB148" i="39" s="1"/>
  <c r="BC148" i="39"/>
  <c r="BD148" i="39"/>
  <c r="BE148" i="39"/>
  <c r="BF148" i="39"/>
  <c r="BG148" i="39"/>
  <c r="BH148" i="39"/>
  <c r="BI148" i="39"/>
  <c r="BJ148" i="39"/>
  <c r="BK148" i="39"/>
  <c r="BL148" i="39"/>
  <c r="BM148" i="39"/>
  <c r="BN148" i="39"/>
  <c r="BO148" i="39"/>
  <c r="BA149" i="39"/>
  <c r="BB149" i="39" s="1"/>
  <c r="BC149" i="39"/>
  <c r="BD149" i="39"/>
  <c r="BE149" i="39"/>
  <c r="BF149" i="39"/>
  <c r="BG149" i="39"/>
  <c r="BH149" i="39"/>
  <c r="BI149" i="39"/>
  <c r="BJ149" i="39"/>
  <c r="BK149" i="39"/>
  <c r="BL149" i="39"/>
  <c r="BM149" i="39"/>
  <c r="BN149" i="39"/>
  <c r="BO149" i="39"/>
  <c r="BA150" i="39"/>
  <c r="BB150" i="39" s="1"/>
  <c r="BC150" i="39"/>
  <c r="BD150" i="39"/>
  <c r="BE150" i="39"/>
  <c r="BF150" i="39"/>
  <c r="BG150" i="39"/>
  <c r="BH150" i="39"/>
  <c r="BI150" i="39"/>
  <c r="BJ150" i="39"/>
  <c r="BK150" i="39"/>
  <c r="BL150" i="39"/>
  <c r="BM150" i="39"/>
  <c r="BN150" i="39"/>
  <c r="BO150" i="39"/>
  <c r="BP150" i="39"/>
  <c r="BA151" i="39"/>
  <c r="BB151" i="39"/>
  <c r="BC151" i="39"/>
  <c r="BD151" i="39"/>
  <c r="BE151" i="39"/>
  <c r="BF151" i="39"/>
  <c r="BG151" i="39"/>
  <c r="BH151" i="39"/>
  <c r="BI151" i="39"/>
  <c r="BJ151" i="39"/>
  <c r="BK151" i="39"/>
  <c r="BL151" i="39"/>
  <c r="BM151" i="39"/>
  <c r="BN151" i="39"/>
  <c r="BO151" i="39"/>
  <c r="BP151" i="39"/>
  <c r="BA152" i="39"/>
  <c r="BB152" i="39" s="1"/>
  <c r="BC152" i="39"/>
  <c r="BD152" i="39"/>
  <c r="BE152" i="39"/>
  <c r="BF152" i="39"/>
  <c r="BG152" i="39"/>
  <c r="BH152" i="39"/>
  <c r="BI152" i="39"/>
  <c r="BJ152" i="39"/>
  <c r="BK152" i="39"/>
  <c r="BL152" i="39"/>
  <c r="BM152" i="39"/>
  <c r="BN152" i="39"/>
  <c r="BO152" i="39"/>
  <c r="BP152" i="39"/>
  <c r="BA153" i="39"/>
  <c r="BB153" i="39" s="1"/>
  <c r="BC153" i="39"/>
  <c r="BD153" i="39"/>
  <c r="BE153" i="39"/>
  <c r="BF153" i="39"/>
  <c r="BG153" i="39"/>
  <c r="BH153" i="39"/>
  <c r="BI153" i="39"/>
  <c r="BJ153" i="39"/>
  <c r="BK153" i="39"/>
  <c r="BL153" i="39"/>
  <c r="BM153" i="39"/>
  <c r="BN153" i="39"/>
  <c r="BO153" i="39"/>
  <c r="BP153" i="39"/>
  <c r="BA154" i="39"/>
  <c r="BB154" i="39"/>
  <c r="BC154" i="39"/>
  <c r="BD154" i="39"/>
  <c r="BE154" i="39"/>
  <c r="BF154" i="39"/>
  <c r="BG154" i="39"/>
  <c r="BH154" i="39"/>
  <c r="BI154" i="39"/>
  <c r="BJ154" i="39"/>
  <c r="BK154" i="39"/>
  <c r="BL154" i="39"/>
  <c r="BM154" i="39"/>
  <c r="BN154" i="39"/>
  <c r="BO154" i="39"/>
  <c r="BP154" i="39"/>
  <c r="BA155" i="39"/>
  <c r="BB155" i="39"/>
  <c r="BC155" i="39"/>
  <c r="BD155" i="39"/>
  <c r="BE155" i="39"/>
  <c r="BF155" i="39"/>
  <c r="BG155" i="39" s="1"/>
  <c r="BH155" i="39"/>
  <c r="BI155" i="39" s="1"/>
  <c r="BJ155" i="39"/>
  <c r="BK155" i="39" s="1"/>
  <c r="BL155" i="39"/>
  <c r="BM155" i="39" s="1"/>
  <c r="BN155" i="39"/>
  <c r="BO155" i="39" s="1"/>
  <c r="BP155" i="39"/>
  <c r="BA156" i="39"/>
  <c r="BB156" i="39"/>
  <c r="BC156" i="39"/>
  <c r="BD156" i="39"/>
  <c r="BE156" i="39" s="1"/>
  <c r="BF156" i="39"/>
  <c r="BG156" i="39" s="1"/>
  <c r="BH156" i="39"/>
  <c r="BI156" i="39" s="1"/>
  <c r="BJ156" i="39"/>
  <c r="BK156" i="39" s="1"/>
  <c r="BL156" i="39"/>
  <c r="BM156" i="39" s="1"/>
  <c r="BN156" i="39"/>
  <c r="BO156" i="39" s="1"/>
  <c r="BP156" i="39"/>
  <c r="BA157" i="39"/>
  <c r="BB157" i="39"/>
  <c r="BC157" i="39"/>
  <c r="BD157" i="39"/>
  <c r="BE157" i="39" s="1"/>
  <c r="BF157" i="39"/>
  <c r="BG157" i="39" s="1"/>
  <c r="BH157" i="39"/>
  <c r="BI157" i="39" s="1"/>
  <c r="BJ157" i="39"/>
  <c r="BK157" i="39" s="1"/>
  <c r="BL157" i="39"/>
  <c r="BM157" i="39" s="1"/>
  <c r="BN157" i="39"/>
  <c r="BO157" i="39" s="1"/>
  <c r="BP157" i="39"/>
  <c r="BA158" i="39"/>
  <c r="BB158" i="39"/>
  <c r="BC158" i="39"/>
  <c r="BD158" i="39"/>
  <c r="BE158" i="39" s="1"/>
  <c r="BF158" i="39"/>
  <c r="BG158" i="39" s="1"/>
  <c r="BH158" i="39"/>
  <c r="BI158" i="39" s="1"/>
  <c r="BJ158" i="39"/>
  <c r="BK158" i="39" s="1"/>
  <c r="BL158" i="39"/>
  <c r="BM158" i="39" s="1"/>
  <c r="BN158" i="39"/>
  <c r="BO158" i="39" s="1"/>
  <c r="BP158" i="39"/>
  <c r="BA159" i="39"/>
  <c r="BB159" i="39"/>
  <c r="BC159" i="39"/>
  <c r="BD159" i="39"/>
  <c r="BE159" i="39" s="1"/>
  <c r="BF159" i="39"/>
  <c r="BG159" i="39" s="1"/>
  <c r="BH159" i="39"/>
  <c r="BI159" i="39" s="1"/>
  <c r="BJ159" i="39"/>
  <c r="BK159" i="39" s="1"/>
  <c r="BL159" i="39"/>
  <c r="BM159" i="39" s="1"/>
  <c r="BN159" i="39"/>
  <c r="BO159" i="39" s="1"/>
  <c r="BP159" i="39"/>
  <c r="BA160" i="39"/>
  <c r="BB160" i="39"/>
  <c r="BC160" i="39"/>
  <c r="BD160" i="39"/>
  <c r="BE160" i="39" s="1"/>
  <c r="BF160" i="39"/>
  <c r="BG160" i="39" s="1"/>
  <c r="BH160" i="39"/>
  <c r="BI160" i="39" s="1"/>
  <c r="BJ160" i="39"/>
  <c r="BK160" i="39" s="1"/>
  <c r="BL160" i="39"/>
  <c r="BM160" i="39" s="1"/>
  <c r="BN160" i="39"/>
  <c r="BO160" i="39" s="1"/>
  <c r="BP160" i="39"/>
  <c r="BA161" i="39"/>
  <c r="BB161" i="39"/>
  <c r="BC161" i="39"/>
  <c r="BD161" i="39"/>
  <c r="BE161" i="39" s="1"/>
  <c r="BF161" i="39"/>
  <c r="BG161" i="39" s="1"/>
  <c r="BH161" i="39"/>
  <c r="BI161" i="39" s="1"/>
  <c r="BJ161" i="39"/>
  <c r="BK161" i="39" s="1"/>
  <c r="BL161" i="39"/>
  <c r="BM161" i="39" s="1"/>
  <c r="BN161" i="39"/>
  <c r="BO161" i="39" s="1"/>
  <c r="BP161" i="39"/>
  <c r="BA162" i="39"/>
  <c r="BB162" i="39"/>
  <c r="BC162" i="39"/>
  <c r="BD162" i="39"/>
  <c r="BE162" i="39" s="1"/>
  <c r="BF162" i="39"/>
  <c r="BG162" i="39" s="1"/>
  <c r="BH162" i="39"/>
  <c r="BI162" i="39" s="1"/>
  <c r="BJ162" i="39"/>
  <c r="BK162" i="39" s="1"/>
  <c r="BL162" i="39"/>
  <c r="BM162" i="39" s="1"/>
  <c r="BN162" i="39"/>
  <c r="BO162" i="39" s="1"/>
  <c r="BP162" i="39"/>
  <c r="BA163" i="39"/>
  <c r="BB163" i="39"/>
  <c r="BC163" i="39"/>
  <c r="BD163" i="39"/>
  <c r="BE163" i="39" s="1"/>
  <c r="BF163" i="39"/>
  <c r="BG163" i="39" s="1"/>
  <c r="BH163" i="39"/>
  <c r="BI163" i="39" s="1"/>
  <c r="BJ163" i="39"/>
  <c r="BK163" i="39" s="1"/>
  <c r="BL163" i="39"/>
  <c r="BM163" i="39" s="1"/>
  <c r="BN163" i="39"/>
  <c r="BO163" i="39" s="1"/>
  <c r="BP163" i="39"/>
  <c r="BA164" i="39"/>
  <c r="BB164" i="39"/>
  <c r="BC164" i="39"/>
  <c r="BD164" i="39"/>
  <c r="BE164" i="39" s="1"/>
  <c r="BF164" i="39"/>
  <c r="BG164" i="39" s="1"/>
  <c r="BH164" i="39"/>
  <c r="BI164" i="39" s="1"/>
  <c r="BJ164" i="39"/>
  <c r="BK164" i="39" s="1"/>
  <c r="BL164" i="39"/>
  <c r="BM164" i="39" s="1"/>
  <c r="BN164" i="39"/>
  <c r="BO164" i="39" s="1"/>
  <c r="BP164" i="39"/>
  <c r="BA165" i="39"/>
  <c r="BB165" i="39"/>
  <c r="BC165" i="39"/>
  <c r="BD165" i="39"/>
  <c r="BE165" i="39" s="1"/>
  <c r="BF165" i="39"/>
  <c r="BG165" i="39" s="1"/>
  <c r="BH165" i="39"/>
  <c r="BI165" i="39" s="1"/>
  <c r="BJ165" i="39"/>
  <c r="BK165" i="39" s="1"/>
  <c r="BL165" i="39"/>
  <c r="BM165" i="39" s="1"/>
  <c r="BN165" i="39"/>
  <c r="BO165" i="39" s="1"/>
  <c r="BP165" i="39"/>
  <c r="BA166" i="39"/>
  <c r="BB166" i="39"/>
  <c r="BC166" i="39"/>
  <c r="BD166" i="39"/>
  <c r="BE166" i="39" s="1"/>
  <c r="BF166" i="39"/>
  <c r="BG166" i="39" s="1"/>
  <c r="BH166" i="39"/>
  <c r="BI166" i="39" s="1"/>
  <c r="BJ166" i="39"/>
  <c r="BK166" i="39" s="1"/>
  <c r="BL166" i="39"/>
  <c r="BM166" i="39" s="1"/>
  <c r="BN166" i="39"/>
  <c r="BO166" i="39" s="1"/>
  <c r="BP166" i="39"/>
  <c r="BA167" i="39"/>
  <c r="BB167" i="39"/>
  <c r="BC167" i="39"/>
  <c r="BD167" i="39"/>
  <c r="BE167" i="39" s="1"/>
  <c r="BF167" i="39"/>
  <c r="BG167" i="39" s="1"/>
  <c r="BH167" i="39"/>
  <c r="BI167" i="39" s="1"/>
  <c r="BJ167" i="39"/>
  <c r="BK167" i="39" s="1"/>
  <c r="BL167" i="39"/>
  <c r="BM167" i="39" s="1"/>
  <c r="BN167" i="39"/>
  <c r="BO167" i="39" s="1"/>
  <c r="BP167" i="39"/>
  <c r="BA168" i="39"/>
  <c r="BB168" i="39"/>
  <c r="BC168" i="39"/>
  <c r="BD168" i="39"/>
  <c r="BE168" i="39" s="1"/>
  <c r="BF168" i="39"/>
  <c r="BG168" i="39" s="1"/>
  <c r="BH168" i="39"/>
  <c r="BI168" i="39" s="1"/>
  <c r="BJ168" i="39"/>
  <c r="BK168" i="39" s="1"/>
  <c r="BL168" i="39"/>
  <c r="BM168" i="39" s="1"/>
  <c r="BN168" i="39"/>
  <c r="BO168" i="39" s="1"/>
  <c r="BP168" i="39"/>
  <c r="BA169" i="39"/>
  <c r="BB169" i="39"/>
  <c r="BC169" i="39"/>
  <c r="BD169" i="39"/>
  <c r="BE169" i="39"/>
  <c r="BF169" i="39"/>
  <c r="BG169" i="39"/>
  <c r="BH169" i="39"/>
  <c r="BI169" i="39"/>
  <c r="BJ169" i="39"/>
  <c r="BK169" i="39"/>
  <c r="BL169" i="39"/>
  <c r="BM169" i="39"/>
  <c r="BN169" i="39"/>
  <c r="BO169" i="39"/>
  <c r="BP169" i="39"/>
  <c r="BA170" i="39"/>
  <c r="BB170" i="39"/>
  <c r="BC170" i="39"/>
  <c r="BD170" i="39"/>
  <c r="BE170" i="39" s="1"/>
  <c r="BF170" i="39"/>
  <c r="BG170" i="39" s="1"/>
  <c r="BH170" i="39"/>
  <c r="BI170" i="39" s="1"/>
  <c r="BJ170" i="39"/>
  <c r="BK170" i="39" s="1"/>
  <c r="BL170" i="39"/>
  <c r="BM170" i="39" s="1"/>
  <c r="BN170" i="39"/>
  <c r="BO170" i="39" s="1"/>
  <c r="BP170" i="39"/>
  <c r="BA171" i="39"/>
  <c r="BB171" i="39"/>
  <c r="BC171" i="39"/>
  <c r="BD171" i="39"/>
  <c r="BE171" i="39" s="1"/>
  <c r="BF171" i="39"/>
  <c r="BG171" i="39" s="1"/>
  <c r="BH171" i="39"/>
  <c r="BI171" i="39" s="1"/>
  <c r="BJ171" i="39"/>
  <c r="BK171" i="39" s="1"/>
  <c r="BL171" i="39"/>
  <c r="BM171" i="39" s="1"/>
  <c r="BN171" i="39"/>
  <c r="BO171" i="39" s="1"/>
  <c r="BP171" i="39"/>
  <c r="BA172" i="39"/>
  <c r="BB172" i="39"/>
  <c r="BC172" i="39"/>
  <c r="BD172" i="39"/>
  <c r="BE172" i="39" s="1"/>
  <c r="BF172" i="39"/>
  <c r="BG172" i="39" s="1"/>
  <c r="BH172" i="39"/>
  <c r="BI172" i="39" s="1"/>
  <c r="BJ172" i="39"/>
  <c r="BK172" i="39" s="1"/>
  <c r="BL172" i="39"/>
  <c r="BM172" i="39" s="1"/>
  <c r="BN172" i="39"/>
  <c r="BO172" i="39" s="1"/>
  <c r="BP172" i="39"/>
  <c r="BA173" i="39"/>
  <c r="BB173" i="39"/>
  <c r="BC173" i="39"/>
  <c r="BD173" i="39"/>
  <c r="BE173" i="39" s="1"/>
  <c r="BF173" i="39"/>
  <c r="BG173" i="39" s="1"/>
  <c r="BH173" i="39"/>
  <c r="BI173" i="39" s="1"/>
  <c r="BJ173" i="39"/>
  <c r="BK173" i="39" s="1"/>
  <c r="BL173" i="39"/>
  <c r="BM173" i="39" s="1"/>
  <c r="BN173" i="39"/>
  <c r="BO173" i="39" s="1"/>
  <c r="BP173" i="39"/>
  <c r="BA174" i="39"/>
  <c r="BB174" i="39"/>
  <c r="BC174" i="39"/>
  <c r="BD174" i="39"/>
  <c r="BE174" i="39" s="1"/>
  <c r="BF174" i="39"/>
  <c r="BG174" i="39" s="1"/>
  <c r="BH174" i="39"/>
  <c r="BI174" i="39" s="1"/>
  <c r="BJ174" i="39"/>
  <c r="BK174" i="39" s="1"/>
  <c r="BL174" i="39"/>
  <c r="BM174" i="39" s="1"/>
  <c r="BN174" i="39"/>
  <c r="BO174" i="39" s="1"/>
  <c r="BP174" i="39"/>
  <c r="BA175" i="39"/>
  <c r="BB175" i="39"/>
  <c r="BC175" i="39"/>
  <c r="BD175" i="39"/>
  <c r="BE175" i="39" s="1"/>
  <c r="BF175" i="39"/>
  <c r="BG175" i="39" s="1"/>
  <c r="BH175" i="39"/>
  <c r="BI175" i="39" s="1"/>
  <c r="BJ175" i="39"/>
  <c r="BK175" i="39" s="1"/>
  <c r="BL175" i="39"/>
  <c r="BM175" i="39" s="1"/>
  <c r="BN175" i="39"/>
  <c r="BO175" i="39" s="1"/>
  <c r="BP175" i="39"/>
  <c r="BA176" i="39"/>
  <c r="BB176" i="39"/>
  <c r="BC176" i="39"/>
  <c r="BD176" i="39"/>
  <c r="BE176" i="39" s="1"/>
  <c r="BF176" i="39"/>
  <c r="BG176" i="39" s="1"/>
  <c r="BH176" i="39"/>
  <c r="BI176" i="39" s="1"/>
  <c r="BJ176" i="39"/>
  <c r="BK176" i="39" s="1"/>
  <c r="BL176" i="39"/>
  <c r="BM176" i="39" s="1"/>
  <c r="BN176" i="39"/>
  <c r="BO176" i="39" s="1"/>
  <c r="BP176" i="39"/>
  <c r="BA177" i="39"/>
  <c r="BB177" i="39"/>
  <c r="BC177" i="39"/>
  <c r="BD177" i="39"/>
  <c r="BE177" i="39" s="1"/>
  <c r="BF177" i="39"/>
  <c r="BG177" i="39" s="1"/>
  <c r="BH177" i="39"/>
  <c r="BI177" i="39" s="1"/>
  <c r="BJ177" i="39"/>
  <c r="BK177" i="39" s="1"/>
  <c r="BL177" i="39"/>
  <c r="BM177" i="39" s="1"/>
  <c r="BN177" i="39"/>
  <c r="BO177" i="39" s="1"/>
  <c r="BP177" i="39"/>
  <c r="BA178" i="39"/>
  <c r="BB178" i="39"/>
  <c r="BC178" i="39"/>
  <c r="BD178" i="39"/>
  <c r="BE178" i="39" s="1"/>
  <c r="BF178" i="39"/>
  <c r="BG178" i="39" s="1"/>
  <c r="BH178" i="39"/>
  <c r="BI178" i="39" s="1"/>
  <c r="BJ178" i="39"/>
  <c r="BK178" i="39" s="1"/>
  <c r="BL178" i="39"/>
  <c r="BM178" i="39" s="1"/>
  <c r="BN178" i="39"/>
  <c r="BO178" i="39" s="1"/>
  <c r="BP178" i="39"/>
  <c r="BA179" i="39"/>
  <c r="BB179" i="39"/>
  <c r="BC179" i="39"/>
  <c r="BD179" i="39"/>
  <c r="BE179" i="39" s="1"/>
  <c r="BF179" i="39"/>
  <c r="BG179" i="39" s="1"/>
  <c r="BH179" i="39"/>
  <c r="BI179" i="39" s="1"/>
  <c r="BJ179" i="39"/>
  <c r="BK179" i="39" s="1"/>
  <c r="BL179" i="39"/>
  <c r="BM179" i="39" s="1"/>
  <c r="BN179" i="39"/>
  <c r="BO179" i="39" s="1"/>
  <c r="BP179" i="39"/>
  <c r="BA180" i="39"/>
  <c r="BB180" i="39"/>
  <c r="BC180" i="39"/>
  <c r="BD180" i="39"/>
  <c r="BE180" i="39"/>
  <c r="BF180" i="39"/>
  <c r="BG180" i="39"/>
  <c r="BH180" i="39"/>
  <c r="BI180" i="39"/>
  <c r="BJ180" i="39"/>
  <c r="BK180" i="39"/>
  <c r="BL180" i="39"/>
  <c r="BM180" i="39"/>
  <c r="BN180" i="39"/>
  <c r="BO180" i="39"/>
  <c r="BP180" i="39"/>
  <c r="BA181" i="39"/>
  <c r="BB181" i="39"/>
  <c r="BC181" i="39"/>
  <c r="BD181" i="39"/>
  <c r="BE181" i="39" s="1"/>
  <c r="BF181" i="39"/>
  <c r="BG181" i="39" s="1"/>
  <c r="BH181" i="39"/>
  <c r="BI181" i="39" s="1"/>
  <c r="BJ181" i="39"/>
  <c r="BK181" i="39" s="1"/>
  <c r="BL181" i="39"/>
  <c r="BM181" i="39" s="1"/>
  <c r="BN181" i="39"/>
  <c r="BO181" i="39" s="1"/>
  <c r="BP181" i="39"/>
  <c r="BA182" i="39"/>
  <c r="BB182" i="39"/>
  <c r="BC182" i="39"/>
  <c r="BD182" i="39"/>
  <c r="BE182" i="39" s="1"/>
  <c r="BF182" i="39"/>
  <c r="BG182" i="39" s="1"/>
  <c r="BH182" i="39"/>
  <c r="BI182" i="39" s="1"/>
  <c r="BJ182" i="39"/>
  <c r="BK182" i="39" s="1"/>
  <c r="BL182" i="39"/>
  <c r="BM182" i="39" s="1"/>
  <c r="BN182" i="39"/>
  <c r="BO182" i="39" s="1"/>
  <c r="BP182" i="39"/>
  <c r="BA183" i="39"/>
  <c r="BB183" i="39"/>
  <c r="BC183" i="39"/>
  <c r="BD183" i="39"/>
  <c r="BE183" i="39" s="1"/>
  <c r="BF183" i="39"/>
  <c r="BG183" i="39" s="1"/>
  <c r="BH183" i="39"/>
  <c r="BI183" i="39" s="1"/>
  <c r="BJ183" i="39"/>
  <c r="BK183" i="39" s="1"/>
  <c r="BL183" i="39"/>
  <c r="BM183" i="39" s="1"/>
  <c r="BN183" i="39"/>
  <c r="BO183" i="39" s="1"/>
  <c r="BP183" i="39"/>
  <c r="BA184" i="39"/>
  <c r="BB184" i="39"/>
  <c r="BC184" i="39"/>
  <c r="BD184" i="39"/>
  <c r="BE184" i="39" s="1"/>
  <c r="BF184" i="39"/>
  <c r="BG184" i="39" s="1"/>
  <c r="BH184" i="39"/>
  <c r="BI184" i="39" s="1"/>
  <c r="BJ184" i="39"/>
  <c r="BK184" i="39" s="1"/>
  <c r="BL184" i="39"/>
  <c r="BM184" i="39" s="1"/>
  <c r="BN184" i="39"/>
  <c r="BO184" i="39" s="1"/>
  <c r="BP184" i="39"/>
  <c r="BA185" i="39"/>
  <c r="BB185" i="39"/>
  <c r="BC185" i="39"/>
  <c r="BD185" i="39"/>
  <c r="BE185" i="39" s="1"/>
  <c r="BF185" i="39"/>
  <c r="BG185" i="39" s="1"/>
  <c r="BH185" i="39"/>
  <c r="BI185" i="39" s="1"/>
  <c r="BJ185" i="39"/>
  <c r="BK185" i="39" s="1"/>
  <c r="BL185" i="39"/>
  <c r="BM185" i="39" s="1"/>
  <c r="BN185" i="39"/>
  <c r="BO185" i="39" s="1"/>
  <c r="BP185" i="39"/>
  <c r="BA186" i="39"/>
  <c r="BB186" i="39"/>
  <c r="BC186" i="39"/>
  <c r="BD186" i="39"/>
  <c r="BE186" i="39" s="1"/>
  <c r="BF186" i="39"/>
  <c r="BG186" i="39" s="1"/>
  <c r="BH186" i="39"/>
  <c r="BI186" i="39" s="1"/>
  <c r="BJ186" i="39"/>
  <c r="BK186" i="39" s="1"/>
  <c r="BL186" i="39"/>
  <c r="BM186" i="39" s="1"/>
  <c r="BN186" i="39"/>
  <c r="BO186" i="39" s="1"/>
  <c r="BP186" i="39"/>
  <c r="BA187" i="39"/>
  <c r="BB187" i="39"/>
  <c r="BC187" i="39"/>
  <c r="BD187" i="39"/>
  <c r="BE187" i="39" s="1"/>
  <c r="BF187" i="39"/>
  <c r="BG187" i="39" s="1"/>
  <c r="BH187" i="39"/>
  <c r="BI187" i="39" s="1"/>
  <c r="BJ187" i="39"/>
  <c r="BK187" i="39" s="1"/>
  <c r="BL187" i="39"/>
  <c r="BM187" i="39" s="1"/>
  <c r="BN187" i="39"/>
  <c r="BO187" i="39" s="1"/>
  <c r="BP187" i="39"/>
  <c r="BA188" i="39"/>
  <c r="BB188" i="39"/>
  <c r="BC188" i="39"/>
  <c r="BD188" i="39"/>
  <c r="BE188" i="39"/>
  <c r="BF188" i="39"/>
  <c r="BG188" i="39"/>
  <c r="BH188" i="39"/>
  <c r="BI188" i="39"/>
  <c r="BJ188" i="39"/>
  <c r="BK188" i="39"/>
  <c r="BL188" i="39"/>
  <c r="BM188" i="39"/>
  <c r="BN188" i="39"/>
  <c r="BO188" i="39"/>
  <c r="BP188" i="39"/>
  <c r="BA189" i="39"/>
  <c r="BB189" i="39"/>
  <c r="BC189" i="39"/>
  <c r="BD189" i="39"/>
  <c r="BE189" i="39" s="1"/>
  <c r="BF189" i="39"/>
  <c r="BG189" i="39" s="1"/>
  <c r="BH189" i="39"/>
  <c r="BI189" i="39" s="1"/>
  <c r="BJ189" i="39"/>
  <c r="BK189" i="39" s="1"/>
  <c r="BL189" i="39"/>
  <c r="BM189" i="39" s="1"/>
  <c r="BN189" i="39"/>
  <c r="BO189" i="39" s="1"/>
  <c r="BP189" i="39"/>
  <c r="BA190" i="39"/>
  <c r="BB190" i="39"/>
  <c r="BC190" i="39"/>
  <c r="BD190" i="39"/>
  <c r="BE190" i="39" s="1"/>
  <c r="BF190" i="39"/>
  <c r="BG190" i="39" s="1"/>
  <c r="BH190" i="39"/>
  <c r="BI190" i="39" s="1"/>
  <c r="BJ190" i="39"/>
  <c r="BK190" i="39" s="1"/>
  <c r="BL190" i="39"/>
  <c r="BM190" i="39" s="1"/>
  <c r="BN190" i="39"/>
  <c r="BO190" i="39" s="1"/>
  <c r="BP190" i="39"/>
  <c r="BA191" i="39"/>
  <c r="BB191" i="39"/>
  <c r="BC191" i="39"/>
  <c r="BD191" i="39"/>
  <c r="BE191" i="39" s="1"/>
  <c r="BF191" i="39"/>
  <c r="BG191" i="39" s="1"/>
  <c r="BH191" i="39"/>
  <c r="BI191" i="39" s="1"/>
  <c r="BJ191" i="39"/>
  <c r="BK191" i="39" s="1"/>
  <c r="BL191" i="39"/>
  <c r="BM191" i="39" s="1"/>
  <c r="BN191" i="39"/>
  <c r="BO191" i="39" s="1"/>
  <c r="BP191" i="39"/>
  <c r="BA192" i="39"/>
  <c r="BB192" i="39"/>
  <c r="BC192" i="39"/>
  <c r="BD192" i="39"/>
  <c r="BE192" i="39" s="1"/>
  <c r="BF192" i="39"/>
  <c r="BG192" i="39" s="1"/>
  <c r="BH192" i="39"/>
  <c r="BI192" i="39" s="1"/>
  <c r="BJ192" i="39"/>
  <c r="BK192" i="39" s="1"/>
  <c r="BL192" i="39"/>
  <c r="BM192" i="39" s="1"/>
  <c r="BN192" i="39"/>
  <c r="BO192" i="39" s="1"/>
  <c r="BP192" i="39"/>
  <c r="BA193" i="39"/>
  <c r="BB193" i="39"/>
  <c r="BC193" i="39"/>
  <c r="BD193" i="39"/>
  <c r="BE193" i="39" s="1"/>
  <c r="BF193" i="39"/>
  <c r="BG193" i="39" s="1"/>
  <c r="BH193" i="39"/>
  <c r="BI193" i="39" s="1"/>
  <c r="BJ193" i="39"/>
  <c r="BK193" i="39" s="1"/>
  <c r="BL193" i="39"/>
  <c r="BM193" i="39" s="1"/>
  <c r="BN193" i="39"/>
  <c r="BO193" i="39" s="1"/>
  <c r="BP193" i="39"/>
  <c r="BA194" i="39"/>
  <c r="BB194" i="39"/>
  <c r="BC194" i="39"/>
  <c r="BD194" i="39"/>
  <c r="BE194" i="39" s="1"/>
  <c r="BF194" i="39"/>
  <c r="BG194" i="39" s="1"/>
  <c r="BH194" i="39"/>
  <c r="BI194" i="39" s="1"/>
  <c r="BJ194" i="39"/>
  <c r="BK194" i="39" s="1"/>
  <c r="BL194" i="39"/>
  <c r="BM194" i="39" s="1"/>
  <c r="BN194" i="39"/>
  <c r="BO194" i="39" s="1"/>
  <c r="BP194" i="39"/>
  <c r="BA195" i="39"/>
  <c r="BB195" i="39"/>
  <c r="BC195" i="39"/>
  <c r="BD195" i="39"/>
  <c r="BE195" i="39" s="1"/>
  <c r="BF195" i="39"/>
  <c r="BG195" i="39" s="1"/>
  <c r="BH195" i="39"/>
  <c r="BI195" i="39" s="1"/>
  <c r="BJ195" i="39"/>
  <c r="BK195" i="39" s="1"/>
  <c r="BL195" i="39"/>
  <c r="BM195" i="39" s="1"/>
  <c r="BN195" i="39"/>
  <c r="BO195" i="39" s="1"/>
  <c r="BP195" i="39"/>
  <c r="BA196" i="39"/>
  <c r="BB196" i="39"/>
  <c r="BC196" i="39"/>
  <c r="BD196" i="39"/>
  <c r="BE196" i="39" s="1"/>
  <c r="BF196" i="39"/>
  <c r="BG196" i="39" s="1"/>
  <c r="BH196" i="39"/>
  <c r="BI196" i="39" s="1"/>
  <c r="BJ196" i="39"/>
  <c r="BK196" i="39" s="1"/>
  <c r="BL196" i="39"/>
  <c r="BM196" i="39" s="1"/>
  <c r="BN196" i="39"/>
  <c r="BO196" i="39" s="1"/>
  <c r="BP196" i="39"/>
  <c r="BA197" i="39"/>
  <c r="BB197" i="39"/>
  <c r="BC197" i="39"/>
  <c r="BD197" i="39"/>
  <c r="BE197" i="39" s="1"/>
  <c r="BF197" i="39"/>
  <c r="BG197" i="39" s="1"/>
  <c r="BH197" i="39"/>
  <c r="BI197" i="39" s="1"/>
  <c r="BJ197" i="39"/>
  <c r="BK197" i="39" s="1"/>
  <c r="BL197" i="39"/>
  <c r="BM197" i="39" s="1"/>
  <c r="BN197" i="39"/>
  <c r="BO197" i="39" s="1"/>
  <c r="BP197" i="39"/>
  <c r="BA198" i="39"/>
  <c r="BB198" i="39"/>
  <c r="BC198" i="39"/>
  <c r="BD198" i="39"/>
  <c r="BE198" i="39"/>
  <c r="BF198" i="39"/>
  <c r="BG198" i="39"/>
  <c r="BH198" i="39"/>
  <c r="BI198" i="39"/>
  <c r="BJ198" i="39"/>
  <c r="BK198" i="39"/>
  <c r="BL198" i="39"/>
  <c r="BM198" i="39"/>
  <c r="BN198" i="39"/>
  <c r="BO198" i="39"/>
  <c r="BP198" i="39"/>
  <c r="BA199" i="39"/>
  <c r="BB199" i="39"/>
  <c r="BC199" i="39"/>
  <c r="BD199" i="39"/>
  <c r="BE199" i="39" s="1"/>
  <c r="BF199" i="39"/>
  <c r="BG199" i="39" s="1"/>
  <c r="BH199" i="39"/>
  <c r="BI199" i="39" s="1"/>
  <c r="BJ199" i="39"/>
  <c r="BK199" i="39" s="1"/>
  <c r="BL199" i="39"/>
  <c r="BM199" i="39" s="1"/>
  <c r="BN199" i="39"/>
  <c r="BO199" i="39" s="1"/>
  <c r="BP199" i="39"/>
  <c r="BA200" i="39"/>
  <c r="BB200" i="39"/>
  <c r="BC200" i="39"/>
  <c r="BD200" i="39"/>
  <c r="BE200" i="39"/>
  <c r="BF200" i="39"/>
  <c r="BG200" i="39"/>
  <c r="BH200" i="39"/>
  <c r="BI200" i="39"/>
  <c r="BJ200" i="39"/>
  <c r="BK200" i="39"/>
  <c r="BL200" i="39"/>
  <c r="BM200" i="39"/>
  <c r="BN200" i="39"/>
  <c r="BO200" i="39"/>
  <c r="BP200" i="39"/>
  <c r="BA201" i="39"/>
  <c r="BB201" i="39"/>
  <c r="BC201" i="39"/>
  <c r="BD201" i="39"/>
  <c r="BE201" i="39" s="1"/>
  <c r="BF201" i="39"/>
  <c r="BG201" i="39" s="1"/>
  <c r="BH201" i="39"/>
  <c r="BI201" i="39" s="1"/>
  <c r="BJ201" i="39"/>
  <c r="BK201" i="39" s="1"/>
  <c r="BL201" i="39"/>
  <c r="BM201" i="39" s="1"/>
  <c r="BN201" i="39"/>
  <c r="BO201" i="39" s="1"/>
  <c r="BP201" i="39"/>
  <c r="BA202" i="39"/>
  <c r="BB202" i="39"/>
  <c r="BC202" i="39"/>
  <c r="BD202" i="39"/>
  <c r="BE202" i="39" s="1"/>
  <c r="BF202" i="39"/>
  <c r="BG202" i="39" s="1"/>
  <c r="BH202" i="39"/>
  <c r="BI202" i="39" s="1"/>
  <c r="BJ202" i="39"/>
  <c r="BK202" i="39" s="1"/>
  <c r="BL202" i="39"/>
  <c r="BM202" i="39" s="1"/>
  <c r="BN202" i="39"/>
  <c r="BO202" i="39" s="1"/>
  <c r="BP202" i="39"/>
  <c r="BA203" i="39"/>
  <c r="BB203" i="39"/>
  <c r="BC203" i="39"/>
  <c r="BD203" i="39"/>
  <c r="BE203" i="39" s="1"/>
  <c r="BF203" i="39"/>
  <c r="BG203" i="39" s="1"/>
  <c r="BH203" i="39"/>
  <c r="BI203" i="39" s="1"/>
  <c r="BJ203" i="39"/>
  <c r="BK203" i="39" s="1"/>
  <c r="BL203" i="39"/>
  <c r="BM203" i="39" s="1"/>
  <c r="BN203" i="39"/>
  <c r="BO203" i="39" s="1"/>
  <c r="BP203" i="39"/>
  <c r="BA204" i="39"/>
  <c r="BB204" i="39"/>
  <c r="BC204" i="39"/>
  <c r="BD204" i="39"/>
  <c r="BE204" i="39" s="1"/>
  <c r="BF204" i="39"/>
  <c r="BG204" i="39" s="1"/>
  <c r="BH204" i="39"/>
  <c r="BI204" i="39" s="1"/>
  <c r="BJ204" i="39"/>
  <c r="BK204" i="39" s="1"/>
  <c r="BL204" i="39"/>
  <c r="BM204" i="39" s="1"/>
  <c r="BN204" i="39"/>
  <c r="BO204" i="39" s="1"/>
  <c r="BP204" i="39"/>
  <c r="BA205" i="39"/>
  <c r="BB205" i="39"/>
  <c r="BC205" i="39"/>
  <c r="BD205" i="39"/>
  <c r="BE205" i="39" s="1"/>
  <c r="BF205" i="39"/>
  <c r="BG205" i="39" s="1"/>
  <c r="BH205" i="39"/>
  <c r="BI205" i="39" s="1"/>
  <c r="BJ205" i="39"/>
  <c r="BK205" i="39" s="1"/>
  <c r="BL205" i="39"/>
  <c r="BM205" i="39" s="1"/>
  <c r="BN205" i="39"/>
  <c r="BO205" i="39" s="1"/>
  <c r="BP205" i="39"/>
  <c r="BA206" i="39"/>
  <c r="BB206" i="39"/>
  <c r="BC206" i="39"/>
  <c r="BD206" i="39"/>
  <c r="BE206" i="39" s="1"/>
  <c r="BF206" i="39"/>
  <c r="BG206" i="39" s="1"/>
  <c r="BH206" i="39"/>
  <c r="BI206" i="39" s="1"/>
  <c r="BJ206" i="39"/>
  <c r="BK206" i="39" s="1"/>
  <c r="BL206" i="39"/>
  <c r="BM206" i="39" s="1"/>
  <c r="BN206" i="39"/>
  <c r="BO206" i="39" s="1"/>
  <c r="BP206" i="39"/>
  <c r="BA207" i="39"/>
  <c r="BB207" i="39"/>
  <c r="BC207" i="39"/>
  <c r="BD207" i="39"/>
  <c r="BE207" i="39" s="1"/>
  <c r="BF207" i="39"/>
  <c r="BG207" i="39" s="1"/>
  <c r="BH207" i="39"/>
  <c r="BI207" i="39" s="1"/>
  <c r="BJ207" i="39"/>
  <c r="BK207" i="39" s="1"/>
  <c r="BL207" i="39"/>
  <c r="BM207" i="39" s="1"/>
  <c r="BN207" i="39"/>
  <c r="BO207" i="39" s="1"/>
  <c r="BP207" i="39"/>
  <c r="BA208" i="39"/>
  <c r="BB208" i="39"/>
  <c r="BC208" i="39"/>
  <c r="BD208" i="39"/>
  <c r="BE208" i="39"/>
  <c r="BF208" i="39"/>
  <c r="BG208" i="39"/>
  <c r="BH208" i="39"/>
  <c r="BI208" i="39"/>
  <c r="BJ208" i="39"/>
  <c r="BK208" i="39"/>
  <c r="BL208" i="39"/>
  <c r="BM208" i="39"/>
  <c r="BN208" i="39"/>
  <c r="BO208" i="39"/>
  <c r="BP208" i="39"/>
  <c r="BA209" i="39"/>
  <c r="BB209" i="39"/>
  <c r="BC209" i="39"/>
  <c r="BD209" i="39"/>
  <c r="BE209" i="39" s="1"/>
  <c r="BF209" i="39"/>
  <c r="BG209" i="39" s="1"/>
  <c r="BH209" i="39"/>
  <c r="BI209" i="39" s="1"/>
  <c r="BJ209" i="39"/>
  <c r="BK209" i="39" s="1"/>
  <c r="BL209" i="39"/>
  <c r="BM209" i="39" s="1"/>
  <c r="BN209" i="39"/>
  <c r="BO209" i="39" s="1"/>
  <c r="BP209" i="39"/>
  <c r="BA210" i="39"/>
  <c r="BB210" i="39"/>
  <c r="BC210" i="39"/>
  <c r="BD210" i="39"/>
  <c r="BE210" i="39" s="1"/>
  <c r="BF210" i="39"/>
  <c r="BG210" i="39" s="1"/>
  <c r="BH210" i="39"/>
  <c r="BI210" i="39" s="1"/>
  <c r="BJ210" i="39"/>
  <c r="BK210" i="39" s="1"/>
  <c r="BL210" i="39"/>
  <c r="BM210" i="39" s="1"/>
  <c r="BN210" i="39"/>
  <c r="BO210" i="39" s="1"/>
  <c r="BP210" i="39"/>
  <c r="BA211" i="39"/>
  <c r="BB211" i="39"/>
  <c r="BC211" i="39"/>
  <c r="BD211" i="39"/>
  <c r="BE211" i="39" s="1"/>
  <c r="BF211" i="39"/>
  <c r="BG211" i="39" s="1"/>
  <c r="BH211" i="39"/>
  <c r="BI211" i="39" s="1"/>
  <c r="BJ211" i="39"/>
  <c r="BK211" i="39" s="1"/>
  <c r="BL211" i="39"/>
  <c r="BM211" i="39" s="1"/>
  <c r="BN211" i="39"/>
  <c r="BO211" i="39" s="1"/>
  <c r="BP211" i="39"/>
  <c r="BA212" i="39"/>
  <c r="BB212" i="39"/>
  <c r="BC212" i="39"/>
  <c r="BD212" i="39"/>
  <c r="BE212" i="39" s="1"/>
  <c r="BF212" i="39"/>
  <c r="BG212" i="39" s="1"/>
  <c r="BH212" i="39"/>
  <c r="BI212" i="39" s="1"/>
  <c r="BJ212" i="39"/>
  <c r="BK212" i="39" s="1"/>
  <c r="BL212" i="39"/>
  <c r="BM212" i="39" s="1"/>
  <c r="BN212" i="39"/>
  <c r="BO212" i="39" s="1"/>
  <c r="BP212" i="39"/>
  <c r="BS212" i="36" l="1"/>
  <c r="BS211" i="36"/>
  <c r="BS210" i="36"/>
  <c r="BS209" i="36"/>
  <c r="BS208" i="36"/>
  <c r="BS207" i="36"/>
  <c r="BS206" i="36"/>
  <c r="BS205" i="36"/>
  <c r="BS204" i="36"/>
  <c r="BS203" i="36"/>
  <c r="BS202" i="36"/>
  <c r="BS201" i="36"/>
  <c r="BS200" i="36"/>
  <c r="BS199" i="36"/>
  <c r="BS198" i="36"/>
  <c r="BS197" i="36"/>
  <c r="BS196" i="36"/>
  <c r="BS195" i="36"/>
  <c r="BS194" i="36"/>
  <c r="BS193" i="36"/>
  <c r="BS192" i="36"/>
  <c r="BS191" i="36"/>
  <c r="BS190" i="36"/>
  <c r="BS189" i="36"/>
  <c r="BS187" i="36"/>
  <c r="BS186" i="36"/>
  <c r="BS185" i="36"/>
  <c r="BS184" i="36"/>
  <c r="BS183" i="36"/>
  <c r="BS182" i="36"/>
  <c r="BS180" i="36"/>
  <c r="BS179" i="36"/>
  <c r="BS178" i="36"/>
  <c r="BS177" i="36"/>
  <c r="BS176" i="36"/>
  <c r="BS174" i="36"/>
  <c r="BS173" i="36"/>
  <c r="BS172" i="36"/>
  <c r="BS171" i="36"/>
  <c r="BS170" i="36"/>
  <c r="BS168" i="36"/>
  <c r="BS167" i="36"/>
  <c r="BS166" i="36"/>
  <c r="BS165" i="36"/>
  <c r="BS164" i="36"/>
  <c r="BS163" i="36"/>
  <c r="BS162" i="36"/>
  <c r="BS161" i="36"/>
  <c r="BS160" i="36"/>
  <c r="BS159" i="36"/>
  <c r="BS158" i="36"/>
  <c r="BS157" i="36"/>
  <c r="BS156" i="36"/>
  <c r="BS155" i="36"/>
  <c r="BS154" i="36"/>
  <c r="BS153" i="36"/>
  <c r="BS152" i="36"/>
  <c r="AA119" i="37"/>
  <c r="AQ119" i="37"/>
  <c r="AA118" i="37"/>
  <c r="AQ118" i="37"/>
  <c r="AA121" i="37"/>
  <c r="AQ121" i="37"/>
  <c r="AB118" i="37"/>
  <c r="AQ117" i="37"/>
  <c r="AQ116" i="37"/>
  <c r="AQ115" i="37"/>
  <c r="AQ114" i="37"/>
  <c r="AQ113" i="37"/>
  <c r="AQ111" i="37"/>
  <c r="AQ110" i="37"/>
  <c r="AQ109" i="37"/>
  <c r="AQ108" i="37"/>
  <c r="AQ107" i="37"/>
  <c r="AQ106" i="37"/>
  <c r="AQ105" i="37"/>
  <c r="AQ104" i="37"/>
  <c r="AQ103" i="37"/>
  <c r="AQ102" i="37"/>
  <c r="AQ101" i="37"/>
  <c r="AQ99" i="37"/>
  <c r="AQ98" i="37"/>
  <c r="AQ97" i="37"/>
  <c r="AQ96" i="37"/>
  <c r="AQ95" i="37"/>
  <c r="AQ94" i="37"/>
  <c r="AQ93" i="37"/>
  <c r="AQ92" i="37"/>
  <c r="AQ91" i="37"/>
  <c r="AQ90" i="37"/>
  <c r="AQ89" i="37"/>
  <c r="O143" i="38"/>
  <c r="U143" i="38"/>
  <c r="O138" i="38"/>
  <c r="U138" i="38"/>
  <c r="O137" i="38"/>
  <c r="U137" i="38"/>
  <c r="O136" i="38"/>
  <c r="U136" i="38"/>
  <c r="O135" i="38"/>
  <c r="U135" i="38"/>
  <c r="O134" i="38"/>
  <c r="U134" i="38"/>
  <c r="O133" i="38"/>
  <c r="U133" i="38"/>
  <c r="O132" i="38"/>
  <c r="U132" i="38"/>
  <c r="U212" i="38"/>
  <c r="U211" i="38"/>
  <c r="U210" i="38"/>
  <c r="U209" i="38"/>
  <c r="U208" i="38"/>
  <c r="U207" i="38"/>
  <c r="U206" i="38"/>
  <c r="U205" i="38"/>
  <c r="U204" i="38"/>
  <c r="U203" i="38"/>
  <c r="U202" i="38"/>
  <c r="U201" i="38"/>
  <c r="U200" i="38"/>
  <c r="U198" i="38"/>
  <c r="U197" i="38"/>
  <c r="U196" i="38"/>
  <c r="U195" i="38"/>
  <c r="U194" i="38"/>
  <c r="U193" i="38"/>
  <c r="U192" i="38"/>
  <c r="U191" i="38"/>
  <c r="U190" i="38"/>
  <c r="U189" i="38"/>
  <c r="U188" i="38"/>
  <c r="U186" i="38"/>
  <c r="U185" i="38"/>
  <c r="U184" i="38"/>
  <c r="U183" i="38"/>
  <c r="U182" i="38"/>
  <c r="U181" i="38"/>
  <c r="U180" i="38"/>
  <c r="U179" i="38"/>
  <c r="U178" i="38"/>
  <c r="U177" i="38"/>
  <c r="U176" i="38"/>
  <c r="U175" i="38"/>
  <c r="U174" i="38"/>
  <c r="U173" i="38"/>
  <c r="U172" i="38"/>
  <c r="U171" i="38"/>
  <c r="U170" i="38"/>
  <c r="U167" i="38"/>
  <c r="U166" i="38"/>
  <c r="U165" i="38"/>
  <c r="U164" i="38"/>
  <c r="U163" i="38"/>
  <c r="U162" i="38"/>
  <c r="U161" i="38"/>
  <c r="U160" i="38"/>
  <c r="U159" i="38"/>
  <c r="U158" i="38"/>
  <c r="U157" i="38"/>
  <c r="U156" i="38"/>
  <c r="U155" i="38"/>
  <c r="U154" i="38"/>
  <c r="U153" i="38"/>
  <c r="U152" i="38"/>
  <c r="U150" i="38"/>
  <c r="U149" i="38"/>
  <c r="U148" i="38"/>
  <c r="U147" i="38"/>
  <c r="U146" i="38"/>
  <c r="P143" i="38"/>
  <c r="O141" i="38"/>
  <c r="U141" i="38"/>
  <c r="O140" i="38"/>
  <c r="U140" i="38"/>
  <c r="P138" i="38"/>
  <c r="P137" i="38"/>
  <c r="P136" i="38"/>
  <c r="P135" i="38"/>
  <c r="P134" i="38"/>
  <c r="P133" i="38"/>
  <c r="P132" i="38"/>
  <c r="O130" i="38"/>
  <c r="U130" i="38"/>
  <c r="O129" i="38"/>
  <c r="U129" i="38"/>
  <c r="O128" i="38"/>
  <c r="U128" i="38"/>
  <c r="O127" i="38"/>
  <c r="U127" i="38"/>
  <c r="O126" i="38"/>
  <c r="U126" i="38"/>
  <c r="O125" i="38"/>
  <c r="U125" i="38"/>
  <c r="O110" i="38"/>
  <c r="U110" i="38"/>
  <c r="O109" i="38"/>
  <c r="U109" i="38"/>
  <c r="O108" i="38"/>
  <c r="U108" i="38"/>
  <c r="O107" i="38"/>
  <c r="U107" i="38"/>
  <c r="O106" i="38"/>
  <c r="U106" i="38"/>
  <c r="O105" i="38"/>
  <c r="U105" i="38"/>
  <c r="O104" i="38"/>
  <c r="U104" i="38"/>
  <c r="O103" i="38"/>
  <c r="U103" i="38"/>
  <c r="O102" i="38"/>
  <c r="U102" i="38"/>
  <c r="O101" i="38"/>
  <c r="U101" i="38"/>
  <c r="U124" i="38"/>
  <c r="U123" i="38"/>
  <c r="U122" i="38"/>
  <c r="U121" i="38"/>
  <c r="U120" i="38"/>
  <c r="U119" i="38"/>
  <c r="U118" i="38"/>
  <c r="U117" i="38"/>
  <c r="U116" i="38"/>
  <c r="U115" i="38"/>
  <c r="U114" i="38"/>
  <c r="U113" i="38"/>
  <c r="U111" i="38"/>
  <c r="P110" i="38"/>
  <c r="P109" i="38"/>
  <c r="P108" i="38"/>
  <c r="P107" i="38"/>
  <c r="P106" i="38"/>
  <c r="P105" i="38"/>
  <c r="P104" i="38"/>
  <c r="P103" i="38"/>
  <c r="P102" i="38"/>
  <c r="P101" i="38"/>
  <c r="O99" i="38"/>
  <c r="U99" i="38"/>
  <c r="O98" i="38"/>
  <c r="U98" i="38"/>
  <c r="O97" i="38"/>
  <c r="U97" i="38"/>
  <c r="O96" i="38"/>
  <c r="U96" i="38"/>
  <c r="O95" i="38"/>
  <c r="U95" i="38"/>
  <c r="O94" i="38"/>
  <c r="U94" i="38"/>
  <c r="O93" i="38"/>
  <c r="U93" i="38"/>
  <c r="O92" i="38"/>
  <c r="U92" i="38"/>
  <c r="O91" i="38"/>
  <c r="U91" i="38"/>
  <c r="O90" i="38"/>
  <c r="U90" i="38"/>
  <c r="O89" i="38"/>
  <c r="U89" i="38"/>
  <c r="O88" i="38"/>
  <c r="U88" i="38"/>
  <c r="O87" i="38"/>
  <c r="U87" i="38"/>
  <c r="O86" i="38"/>
  <c r="U86" i="38"/>
  <c r="O85" i="38"/>
  <c r="U85" i="38"/>
  <c r="O84" i="38"/>
  <c r="U84" i="38"/>
  <c r="O83" i="38"/>
  <c r="U83" i="38"/>
  <c r="O82" i="38"/>
  <c r="U82" i="38"/>
  <c r="O81" i="38"/>
  <c r="U81" i="38"/>
  <c r="O80" i="38"/>
  <c r="U80" i="38"/>
  <c r="O79" i="38"/>
  <c r="U79" i="38"/>
  <c r="O78" i="38"/>
  <c r="U78" i="38"/>
  <c r="O77" i="38"/>
  <c r="U77" i="38"/>
  <c r="O76" i="38"/>
  <c r="U76" i="38"/>
  <c r="O75" i="38"/>
  <c r="U75" i="38"/>
  <c r="O74" i="38"/>
  <c r="U74" i="38"/>
  <c r="O73" i="38"/>
  <c r="U73" i="38"/>
  <c r="O72" i="38"/>
  <c r="U72" i="38"/>
  <c r="O71" i="38"/>
  <c r="U71" i="38"/>
  <c r="O70" i="38"/>
  <c r="U70" i="38"/>
  <c r="O69" i="38"/>
  <c r="U69" i="38"/>
  <c r="O68" i="38"/>
  <c r="U68" i="38"/>
  <c r="BB117" i="39"/>
  <c r="BP117" i="39"/>
  <c r="BB116" i="39"/>
  <c r="BP116" i="39"/>
  <c r="BB115" i="39"/>
  <c r="BP115" i="39"/>
  <c r="BB114" i="39"/>
  <c r="BP114" i="39"/>
  <c r="BB113" i="39"/>
  <c r="BP113" i="39"/>
  <c r="BP149" i="39"/>
  <c r="BP148" i="39"/>
  <c r="BP147" i="39"/>
  <c r="BP146" i="39"/>
  <c r="BP145" i="39"/>
  <c r="BP144" i="39"/>
  <c r="BP143" i="39"/>
  <c r="BP141" i="39"/>
  <c r="BP140" i="39"/>
  <c r="BP138" i="39"/>
  <c r="BP137" i="39"/>
  <c r="BP136" i="39"/>
  <c r="BP135" i="39"/>
  <c r="BP134" i="39"/>
  <c r="BP133" i="39"/>
  <c r="BP132" i="39"/>
  <c r="BB129" i="39"/>
  <c r="BP129" i="39"/>
  <c r="BB128" i="39"/>
  <c r="BP128" i="39"/>
  <c r="BB127" i="39"/>
  <c r="BP127" i="39"/>
  <c r="BB126" i="39"/>
  <c r="BP126" i="39"/>
  <c r="BB125" i="39"/>
  <c r="BP125" i="39"/>
  <c r="BB124" i="39"/>
  <c r="BP124" i="39"/>
  <c r="BB123" i="39"/>
  <c r="BP123" i="39"/>
  <c r="BB122" i="39"/>
  <c r="BP122" i="39"/>
  <c r="BB121" i="39"/>
  <c r="BP121" i="39"/>
  <c r="BB120" i="39"/>
  <c r="BP120" i="39"/>
  <c r="BB119" i="39"/>
  <c r="BP119" i="39"/>
  <c r="BB111" i="39"/>
  <c r="BP111" i="39"/>
  <c r="BP110" i="39"/>
  <c r="BP109" i="39"/>
  <c r="BP108" i="39"/>
  <c r="BP106" i="39"/>
  <c r="BP105" i="39"/>
  <c r="BP104" i="39"/>
  <c r="BP103" i="39"/>
  <c r="BP102" i="39"/>
  <c r="BP101" i="39"/>
  <c r="BP100" i="39"/>
  <c r="BP99" i="39"/>
  <c r="BP97" i="39"/>
  <c r="BP96" i="39"/>
  <c r="BP95" i="39"/>
  <c r="BP94" i="39"/>
  <c r="BP93" i="39"/>
  <c r="BP92" i="39"/>
  <c r="BP91" i="39"/>
  <c r="BP90" i="39"/>
  <c r="BP89" i="39"/>
  <c r="BP88" i="39"/>
  <c r="BP87" i="39"/>
  <c r="BP86" i="39"/>
  <c r="BA46" i="39"/>
  <c r="BD46" i="39"/>
  <c r="BE46" i="39"/>
  <c r="BF46" i="39"/>
  <c r="BG46" i="39"/>
  <c r="BH46" i="39"/>
  <c r="BI46" i="39"/>
  <c r="BJ46" i="39"/>
  <c r="BK46" i="39"/>
  <c r="BL46" i="39"/>
  <c r="BM46" i="39" s="1"/>
  <c r="BN46" i="39"/>
  <c r="BO46" i="39" s="1"/>
  <c r="BP46" i="39"/>
  <c r="BA47" i="39"/>
  <c r="BD47" i="39"/>
  <c r="BE47" i="39" s="1"/>
  <c r="BF47" i="39"/>
  <c r="BG47" i="39" s="1"/>
  <c r="BH47" i="39"/>
  <c r="BI47" i="39" s="1"/>
  <c r="BJ47" i="39"/>
  <c r="BK47" i="39" s="1"/>
  <c r="BL47" i="39"/>
  <c r="BM47" i="39" s="1"/>
  <c r="BN47" i="39"/>
  <c r="BO47" i="39" s="1"/>
  <c r="BP47" i="39"/>
  <c r="BA48" i="39"/>
  <c r="BC48" i="39" s="1"/>
  <c r="BB48" i="39"/>
  <c r="BD48" i="39"/>
  <c r="BE48" i="39" s="1"/>
  <c r="BF48" i="39"/>
  <c r="BG48" i="39" s="1"/>
  <c r="BH48" i="39"/>
  <c r="BI48" i="39" s="1"/>
  <c r="BJ48" i="39"/>
  <c r="BK48" i="39" s="1"/>
  <c r="BL48" i="39"/>
  <c r="BM48" i="39" s="1"/>
  <c r="BN48" i="39"/>
  <c r="BO48" i="39" s="1"/>
  <c r="BP48" i="39"/>
  <c r="BA49" i="39"/>
  <c r="BC49" i="39" s="1"/>
  <c r="BD49" i="39"/>
  <c r="BE49" i="39" s="1"/>
  <c r="BF49" i="39"/>
  <c r="BG49" i="39" s="1"/>
  <c r="BH49" i="39"/>
  <c r="BI49" i="39" s="1"/>
  <c r="BJ49" i="39"/>
  <c r="BK49" i="39" s="1"/>
  <c r="BL49" i="39"/>
  <c r="BM49" i="39" s="1"/>
  <c r="BN49" i="39"/>
  <c r="BO49" i="39" s="1"/>
  <c r="BP49" i="39"/>
  <c r="BA50" i="39"/>
  <c r="BC50" i="39" s="1"/>
  <c r="BB50" i="39"/>
  <c r="BD50" i="39"/>
  <c r="BE50" i="39" s="1"/>
  <c r="BF50" i="39"/>
  <c r="BG50" i="39" s="1"/>
  <c r="BH50" i="39"/>
  <c r="BI50" i="39" s="1"/>
  <c r="BJ50" i="39"/>
  <c r="BK50" i="39" s="1"/>
  <c r="BL50" i="39"/>
  <c r="BM50" i="39" s="1"/>
  <c r="BN50" i="39"/>
  <c r="BO50" i="39" s="1"/>
  <c r="BP50" i="39"/>
  <c r="BA51" i="39"/>
  <c r="BC51" i="39" s="1"/>
  <c r="BB51" i="39"/>
  <c r="BD51" i="39"/>
  <c r="BE51" i="39" s="1"/>
  <c r="BF51" i="39"/>
  <c r="BG51" i="39" s="1"/>
  <c r="BH51" i="39"/>
  <c r="BI51" i="39" s="1"/>
  <c r="BJ51" i="39"/>
  <c r="BK51" i="39" s="1"/>
  <c r="BL51" i="39"/>
  <c r="BM51" i="39" s="1"/>
  <c r="BN51" i="39"/>
  <c r="BO51" i="39" s="1"/>
  <c r="BP51" i="39"/>
  <c r="BA52" i="39"/>
  <c r="BC52" i="39" s="1"/>
  <c r="BB52" i="39"/>
  <c r="BD52" i="39"/>
  <c r="BE52" i="39" s="1"/>
  <c r="BF52" i="39"/>
  <c r="BG52" i="39" s="1"/>
  <c r="BH52" i="39"/>
  <c r="BI52" i="39" s="1"/>
  <c r="BJ52" i="39"/>
  <c r="BK52" i="39" s="1"/>
  <c r="BL52" i="39"/>
  <c r="BM52" i="39" s="1"/>
  <c r="BN52" i="39"/>
  <c r="BO52" i="39" s="1"/>
  <c r="BP52" i="39"/>
  <c r="BA53" i="39"/>
  <c r="BC53" i="39" s="1"/>
  <c r="BD53" i="39"/>
  <c r="BE53" i="39" s="1"/>
  <c r="BF53" i="39"/>
  <c r="BG53" i="39" s="1"/>
  <c r="BH53" i="39"/>
  <c r="BI53" i="39" s="1"/>
  <c r="BJ53" i="39"/>
  <c r="BK53" i="39" s="1"/>
  <c r="BL53" i="39"/>
  <c r="BM53" i="39" s="1"/>
  <c r="BN53" i="39"/>
  <c r="BO53" i="39" s="1"/>
  <c r="BP53" i="39"/>
  <c r="BA54" i="39"/>
  <c r="BC54" i="39" s="1"/>
  <c r="BB54" i="39"/>
  <c r="BD54" i="39"/>
  <c r="BE54" i="39" s="1"/>
  <c r="BF54" i="39"/>
  <c r="BG54" i="39" s="1"/>
  <c r="BH54" i="39"/>
  <c r="BI54" i="39" s="1"/>
  <c r="BJ54" i="39"/>
  <c r="BK54" i="39" s="1"/>
  <c r="BL54" i="39"/>
  <c r="BM54" i="39" s="1"/>
  <c r="BN54" i="39"/>
  <c r="BO54" i="39" s="1"/>
  <c r="BP54" i="39"/>
  <c r="BA55" i="39"/>
  <c r="BC55" i="39" s="1"/>
  <c r="BD55" i="39"/>
  <c r="BE55" i="39" s="1"/>
  <c r="BF55" i="39"/>
  <c r="BG55" i="39" s="1"/>
  <c r="BH55" i="39"/>
  <c r="BI55" i="39" s="1"/>
  <c r="BJ55" i="39"/>
  <c r="BK55" i="39" s="1"/>
  <c r="BL55" i="39"/>
  <c r="BM55" i="39" s="1"/>
  <c r="BN55" i="39"/>
  <c r="BO55" i="39" s="1"/>
  <c r="BP55" i="39"/>
  <c r="BA56" i="39"/>
  <c r="BC56" i="39" s="1"/>
  <c r="BB56" i="39"/>
  <c r="BD56" i="39"/>
  <c r="BE56" i="39" s="1"/>
  <c r="BF56" i="39"/>
  <c r="BG56" i="39" s="1"/>
  <c r="BH56" i="39"/>
  <c r="BI56" i="39" s="1"/>
  <c r="BJ56" i="39"/>
  <c r="BK56" i="39" s="1"/>
  <c r="BL56" i="39"/>
  <c r="BM56" i="39" s="1"/>
  <c r="BN56" i="39"/>
  <c r="BO56" i="39" s="1"/>
  <c r="BP56" i="39"/>
  <c r="BA57" i="39"/>
  <c r="BC57" i="39" s="1"/>
  <c r="BD57" i="39"/>
  <c r="BE57" i="39" s="1"/>
  <c r="BF57" i="39"/>
  <c r="BG57" i="39" s="1"/>
  <c r="BH57" i="39"/>
  <c r="BI57" i="39" s="1"/>
  <c r="BJ57" i="39"/>
  <c r="BK57" i="39" s="1"/>
  <c r="BL57" i="39"/>
  <c r="BM57" i="39" s="1"/>
  <c r="BN57" i="39"/>
  <c r="BO57" i="39" s="1"/>
  <c r="BP57" i="39"/>
  <c r="BA58" i="39"/>
  <c r="BC58" i="39" s="1"/>
  <c r="BB58" i="39"/>
  <c r="BD58" i="39"/>
  <c r="BE58" i="39" s="1"/>
  <c r="BF58" i="39"/>
  <c r="BG58" i="39" s="1"/>
  <c r="BH58" i="39"/>
  <c r="BI58" i="39" s="1"/>
  <c r="BJ58" i="39"/>
  <c r="BK58" i="39" s="1"/>
  <c r="BL58" i="39"/>
  <c r="BM58" i="39" s="1"/>
  <c r="BN58" i="39"/>
  <c r="BO58" i="39" s="1"/>
  <c r="BP58" i="39"/>
  <c r="BA59" i="39"/>
  <c r="BC59" i="39" s="1"/>
  <c r="BD59" i="39"/>
  <c r="BE59" i="39" s="1"/>
  <c r="BF59" i="39"/>
  <c r="BG59" i="39" s="1"/>
  <c r="BH59" i="39"/>
  <c r="BI59" i="39" s="1"/>
  <c r="BJ59" i="39"/>
  <c r="BK59" i="39" s="1"/>
  <c r="BL59" i="39"/>
  <c r="BM59" i="39" s="1"/>
  <c r="BN59" i="39"/>
  <c r="BO59" i="39" s="1"/>
  <c r="BP59" i="39"/>
  <c r="BA60" i="39"/>
  <c r="BC60" i="39" s="1"/>
  <c r="BB60" i="39"/>
  <c r="BD60" i="39"/>
  <c r="BE60" i="39" s="1"/>
  <c r="BF60" i="39"/>
  <c r="BG60" i="39" s="1"/>
  <c r="BH60" i="39"/>
  <c r="BI60" i="39" s="1"/>
  <c r="BJ60" i="39"/>
  <c r="BK60" i="39" s="1"/>
  <c r="BL60" i="39"/>
  <c r="BM60" i="39" s="1"/>
  <c r="BN60" i="39"/>
  <c r="BO60" i="39" s="1"/>
  <c r="BP60" i="39"/>
  <c r="BA61" i="39"/>
  <c r="BC61" i="39" s="1"/>
  <c r="BD61" i="39"/>
  <c r="BE61" i="39" s="1"/>
  <c r="BF61" i="39"/>
  <c r="BG61" i="39" s="1"/>
  <c r="BH61" i="39"/>
  <c r="BI61" i="39" s="1"/>
  <c r="BJ61" i="39"/>
  <c r="BK61" i="39" s="1"/>
  <c r="BL61" i="39"/>
  <c r="BM61" i="39" s="1"/>
  <c r="BN61" i="39"/>
  <c r="BO61" i="39" s="1"/>
  <c r="BP61" i="39"/>
  <c r="BA62" i="39"/>
  <c r="BC62" i="39" s="1"/>
  <c r="BB62" i="39"/>
  <c r="BD62" i="39"/>
  <c r="BE62" i="39" s="1"/>
  <c r="BF62" i="39"/>
  <c r="BG62" i="39" s="1"/>
  <c r="BH62" i="39"/>
  <c r="BI62" i="39" s="1"/>
  <c r="BJ62" i="39"/>
  <c r="BK62" i="39" s="1"/>
  <c r="BL62" i="39"/>
  <c r="BM62" i="39" s="1"/>
  <c r="BN62" i="39"/>
  <c r="BO62" i="39" s="1"/>
  <c r="BP62" i="39"/>
  <c r="BA63" i="39"/>
  <c r="BD63" i="39"/>
  <c r="BE63" i="39" s="1"/>
  <c r="BF63" i="39"/>
  <c r="BG63" i="39" s="1"/>
  <c r="BH63" i="39"/>
  <c r="BI63" i="39" s="1"/>
  <c r="BJ63" i="39"/>
  <c r="BK63" i="39" s="1"/>
  <c r="BL63" i="39"/>
  <c r="BM63" i="39" s="1"/>
  <c r="BN63" i="39"/>
  <c r="BO63" i="39" s="1"/>
  <c r="BA64" i="39"/>
  <c r="BD64" i="39"/>
  <c r="BE64" i="39"/>
  <c r="BF64" i="39"/>
  <c r="BG64" i="39"/>
  <c r="BH64" i="39"/>
  <c r="BI64" i="39"/>
  <c r="BJ64" i="39"/>
  <c r="BK64" i="39"/>
  <c r="BL64" i="39"/>
  <c r="BM64" i="39"/>
  <c r="BN64" i="39"/>
  <c r="BO64" i="39"/>
  <c r="BA65" i="39"/>
  <c r="BD65" i="39"/>
  <c r="BE65" i="39" s="1"/>
  <c r="BF65" i="39"/>
  <c r="BG65" i="39" s="1"/>
  <c r="BH65" i="39"/>
  <c r="BI65" i="39" s="1"/>
  <c r="BJ65" i="39"/>
  <c r="BK65" i="39" s="1"/>
  <c r="BL65" i="39"/>
  <c r="BM65" i="39" s="1"/>
  <c r="BN65" i="39"/>
  <c r="BO65" i="39" s="1"/>
  <c r="BA66" i="39"/>
  <c r="BD66" i="39"/>
  <c r="BE66" i="39"/>
  <c r="BF66" i="39"/>
  <c r="BG66" i="39"/>
  <c r="BH66" i="39"/>
  <c r="BI66" i="39"/>
  <c r="BJ66" i="39"/>
  <c r="BK66" i="39"/>
  <c r="BL66" i="39"/>
  <c r="BM66" i="39"/>
  <c r="BN66" i="39"/>
  <c r="BO66" i="39"/>
  <c r="BA67" i="39"/>
  <c r="BD67" i="39"/>
  <c r="BE67" i="39" s="1"/>
  <c r="BF67" i="39"/>
  <c r="BG67" i="39" s="1"/>
  <c r="BH67" i="39"/>
  <c r="BI67" i="39" s="1"/>
  <c r="BJ67" i="39"/>
  <c r="BK67" i="39" s="1"/>
  <c r="BL67" i="39"/>
  <c r="BM67" i="39" s="1"/>
  <c r="BN67" i="39"/>
  <c r="BO67" i="39" s="1"/>
  <c r="N46" i="38"/>
  <c r="Q46" i="38"/>
  <c r="R46" i="38"/>
  <c r="S46" i="38"/>
  <c r="T46" i="38"/>
  <c r="U46" i="38"/>
  <c r="N47" i="38"/>
  <c r="Q47" i="38"/>
  <c r="R47" i="38"/>
  <c r="S47" i="38"/>
  <c r="T47" i="38"/>
  <c r="N48" i="38"/>
  <c r="Q48" i="38"/>
  <c r="R48" i="38"/>
  <c r="S48" i="38"/>
  <c r="T48" i="38"/>
  <c r="N49" i="38"/>
  <c r="Q49" i="38"/>
  <c r="R49" i="38"/>
  <c r="S49" i="38"/>
  <c r="T49" i="38"/>
  <c r="N50" i="38"/>
  <c r="Q50" i="38"/>
  <c r="R50" i="38"/>
  <c r="S50" i="38"/>
  <c r="T50" i="38"/>
  <c r="N51" i="38"/>
  <c r="Q51" i="38"/>
  <c r="R51" i="38"/>
  <c r="S51" i="38"/>
  <c r="T51" i="38"/>
  <c r="N52" i="38"/>
  <c r="Q52" i="38"/>
  <c r="R52" i="38"/>
  <c r="S52" i="38"/>
  <c r="T52" i="38"/>
  <c r="N53" i="38"/>
  <c r="Q53" i="38"/>
  <c r="R53" i="38"/>
  <c r="S53" i="38"/>
  <c r="T53" i="38"/>
  <c r="N54" i="38"/>
  <c r="Q54" i="38"/>
  <c r="R54" i="38"/>
  <c r="S54" i="38"/>
  <c r="T54" i="38"/>
  <c r="N55" i="38"/>
  <c r="Q55" i="38"/>
  <c r="R55" i="38"/>
  <c r="S55" i="38"/>
  <c r="T55" i="38"/>
  <c r="N56" i="38"/>
  <c r="Q56" i="38"/>
  <c r="R56" i="38"/>
  <c r="S56" i="38"/>
  <c r="T56" i="38"/>
  <c r="N57" i="38"/>
  <c r="Q57" i="38"/>
  <c r="R57" i="38"/>
  <c r="S57" i="38"/>
  <c r="T57" i="38"/>
  <c r="N58" i="38"/>
  <c r="Q58" i="38"/>
  <c r="R58" i="38"/>
  <c r="S58" i="38"/>
  <c r="T58" i="38"/>
  <c r="N59" i="38"/>
  <c r="Q59" i="38"/>
  <c r="R59" i="38"/>
  <c r="S59" i="38"/>
  <c r="T59" i="38"/>
  <c r="N60" i="38"/>
  <c r="Q60" i="38"/>
  <c r="R60" i="38"/>
  <c r="S60" i="38"/>
  <c r="T60" i="38"/>
  <c r="N61" i="38"/>
  <c r="Q61" i="38"/>
  <c r="R61" i="38"/>
  <c r="S61" i="38"/>
  <c r="T61" i="38"/>
  <c r="N62" i="38"/>
  <c r="Q62" i="38"/>
  <c r="R62" i="38"/>
  <c r="S62" i="38"/>
  <c r="T62" i="38"/>
  <c r="N63" i="38"/>
  <c r="Q63" i="38"/>
  <c r="R63" i="38"/>
  <c r="S63" i="38"/>
  <c r="T63" i="38"/>
  <c r="N64" i="38"/>
  <c r="Q64" i="38"/>
  <c r="R64" i="38"/>
  <c r="S64" i="38"/>
  <c r="T64" i="38"/>
  <c r="N65" i="38"/>
  <c r="Q65" i="38"/>
  <c r="R65" i="38"/>
  <c r="S65" i="38"/>
  <c r="T65" i="38"/>
  <c r="N66" i="38"/>
  <c r="Q66" i="38"/>
  <c r="R66" i="38"/>
  <c r="S66" i="38"/>
  <c r="T66" i="38"/>
  <c r="N67" i="38"/>
  <c r="Q67" i="38"/>
  <c r="R67" i="38"/>
  <c r="S67" i="38"/>
  <c r="T67" i="38"/>
  <c r="Z46" i="37"/>
  <c r="AC46" i="37"/>
  <c r="AD46" i="37"/>
  <c r="AE46" i="37"/>
  <c r="AF46" i="37"/>
  <c r="AG46" i="37"/>
  <c r="AH46" i="37"/>
  <c r="AI46" i="37"/>
  <c r="AJ46" i="37"/>
  <c r="AK46" i="37"/>
  <c r="AL46" i="37"/>
  <c r="AM46" i="37"/>
  <c r="AN46" i="37"/>
  <c r="AO46" i="37"/>
  <c r="AP46" i="37" s="1"/>
  <c r="AQ46" i="37"/>
  <c r="Z47" i="37"/>
  <c r="AC47" i="37"/>
  <c r="AD47" i="37" s="1"/>
  <c r="AE47" i="37"/>
  <c r="AF47" i="37" s="1"/>
  <c r="AG47" i="37"/>
  <c r="AH47" i="37" s="1"/>
  <c r="AI47" i="37"/>
  <c r="AJ47" i="37" s="1"/>
  <c r="AK47" i="37"/>
  <c r="AL47" i="37" s="1"/>
  <c r="AM47" i="37"/>
  <c r="AN47" i="37" s="1"/>
  <c r="AO47" i="37"/>
  <c r="AP47" i="37" s="1"/>
  <c r="AQ47" i="37"/>
  <c r="Z48" i="37"/>
  <c r="AC48" i="37"/>
  <c r="AD48" i="37" s="1"/>
  <c r="AE48" i="37"/>
  <c r="AF48" i="37" s="1"/>
  <c r="AG48" i="37"/>
  <c r="AH48" i="37" s="1"/>
  <c r="AI48" i="37"/>
  <c r="AJ48" i="37" s="1"/>
  <c r="AK48" i="37"/>
  <c r="AL48" i="37" s="1"/>
  <c r="AM48" i="37"/>
  <c r="AN48" i="37" s="1"/>
  <c r="AO48" i="37"/>
  <c r="AP48" i="37" s="1"/>
  <c r="AQ48" i="37"/>
  <c r="Z49" i="37"/>
  <c r="AC49" i="37"/>
  <c r="AD49" i="37" s="1"/>
  <c r="AE49" i="37"/>
  <c r="AF49" i="37" s="1"/>
  <c r="AG49" i="37"/>
  <c r="AH49" i="37" s="1"/>
  <c r="AI49" i="37"/>
  <c r="AJ49" i="37" s="1"/>
  <c r="AK49" i="37"/>
  <c r="AL49" i="37" s="1"/>
  <c r="AM49" i="37"/>
  <c r="AN49" i="37" s="1"/>
  <c r="AO49" i="37"/>
  <c r="AP49" i="37" s="1"/>
  <c r="AQ49" i="37"/>
  <c r="Z50" i="37"/>
  <c r="AC50" i="37"/>
  <c r="AD50" i="37" s="1"/>
  <c r="AE50" i="37"/>
  <c r="AF50" i="37" s="1"/>
  <c r="AG50" i="37"/>
  <c r="AH50" i="37" s="1"/>
  <c r="AI50" i="37"/>
  <c r="AJ50" i="37" s="1"/>
  <c r="AK50" i="37"/>
  <c r="AL50" i="37" s="1"/>
  <c r="AM50" i="37"/>
  <c r="AN50" i="37" s="1"/>
  <c r="AO50" i="37"/>
  <c r="AP50" i="37" s="1"/>
  <c r="AQ50" i="37"/>
  <c r="Z51" i="37"/>
  <c r="AC51" i="37"/>
  <c r="AD51" i="37" s="1"/>
  <c r="AE51" i="37"/>
  <c r="AF51" i="37" s="1"/>
  <c r="AG51" i="37"/>
  <c r="AH51" i="37" s="1"/>
  <c r="AI51" i="37"/>
  <c r="AJ51" i="37" s="1"/>
  <c r="AK51" i="37"/>
  <c r="AL51" i="37" s="1"/>
  <c r="AM51" i="37"/>
  <c r="AN51" i="37" s="1"/>
  <c r="AO51" i="37"/>
  <c r="AP51" i="37" s="1"/>
  <c r="AQ51" i="37"/>
  <c r="Z52" i="37"/>
  <c r="AC52" i="37"/>
  <c r="AD52" i="37"/>
  <c r="AE52" i="37"/>
  <c r="AF52" i="37"/>
  <c r="AG52" i="37"/>
  <c r="AH52" i="37"/>
  <c r="AI52" i="37"/>
  <c r="AJ52" i="37"/>
  <c r="AK52" i="37"/>
  <c r="AL52" i="37"/>
  <c r="AM52" i="37"/>
  <c r="AN52" i="37"/>
  <c r="AO52" i="37"/>
  <c r="AP52" i="37"/>
  <c r="AQ52" i="37"/>
  <c r="Z53" i="37"/>
  <c r="AC53" i="37"/>
  <c r="AD53" i="37" s="1"/>
  <c r="AE53" i="37"/>
  <c r="AF53" i="37" s="1"/>
  <c r="AG53" i="37"/>
  <c r="AH53" i="37" s="1"/>
  <c r="AI53" i="37"/>
  <c r="AJ53" i="37" s="1"/>
  <c r="AK53" i="37"/>
  <c r="AL53" i="37" s="1"/>
  <c r="AM53" i="37"/>
  <c r="AN53" i="37" s="1"/>
  <c r="AO53" i="37"/>
  <c r="AP53" i="37" s="1"/>
  <c r="AQ53" i="37"/>
  <c r="Z54" i="37"/>
  <c r="AC54" i="37"/>
  <c r="AD54" i="37" s="1"/>
  <c r="AE54" i="37"/>
  <c r="AF54" i="37" s="1"/>
  <c r="AG54" i="37"/>
  <c r="AH54" i="37" s="1"/>
  <c r="AI54" i="37"/>
  <c r="AJ54" i="37" s="1"/>
  <c r="AK54" i="37"/>
  <c r="AL54" i="37" s="1"/>
  <c r="AM54" i="37"/>
  <c r="AN54" i="37" s="1"/>
  <c r="AO54" i="37"/>
  <c r="AP54" i="37" s="1"/>
  <c r="AQ54" i="37"/>
  <c r="Z55" i="37"/>
  <c r="AC55" i="37"/>
  <c r="AD55" i="37" s="1"/>
  <c r="AE55" i="37"/>
  <c r="AF55" i="37" s="1"/>
  <c r="AG55" i="37"/>
  <c r="AH55" i="37" s="1"/>
  <c r="AI55" i="37"/>
  <c r="AJ55" i="37" s="1"/>
  <c r="AK55" i="37"/>
  <c r="AL55" i="37" s="1"/>
  <c r="AM55" i="37"/>
  <c r="AN55" i="37" s="1"/>
  <c r="AO55" i="37"/>
  <c r="AP55" i="37" s="1"/>
  <c r="AQ55" i="37"/>
  <c r="Z56" i="37"/>
  <c r="AC56" i="37"/>
  <c r="AD56" i="37" s="1"/>
  <c r="AE56" i="37"/>
  <c r="AF56" i="37" s="1"/>
  <c r="AG56" i="37"/>
  <c r="AH56" i="37" s="1"/>
  <c r="AI56" i="37"/>
  <c r="AJ56" i="37" s="1"/>
  <c r="AK56" i="37"/>
  <c r="AL56" i="37" s="1"/>
  <c r="AM56" i="37"/>
  <c r="AN56" i="37" s="1"/>
  <c r="AO56" i="37"/>
  <c r="AP56" i="37" s="1"/>
  <c r="AQ56" i="37"/>
  <c r="Z57" i="37"/>
  <c r="AC57" i="37"/>
  <c r="AD57" i="37" s="1"/>
  <c r="AE57" i="37"/>
  <c r="AF57" i="37" s="1"/>
  <c r="AG57" i="37"/>
  <c r="AH57" i="37" s="1"/>
  <c r="AI57" i="37"/>
  <c r="AJ57" i="37" s="1"/>
  <c r="AK57" i="37"/>
  <c r="AL57" i="37" s="1"/>
  <c r="AM57" i="37"/>
  <c r="AN57" i="37" s="1"/>
  <c r="AO57" i="37"/>
  <c r="AP57" i="37" s="1"/>
  <c r="AQ57" i="37"/>
  <c r="Z58" i="37"/>
  <c r="AC58" i="37"/>
  <c r="AD58" i="37" s="1"/>
  <c r="AE58" i="37"/>
  <c r="AF58" i="37" s="1"/>
  <c r="AG58" i="37"/>
  <c r="AH58" i="37" s="1"/>
  <c r="AI58" i="37"/>
  <c r="AJ58" i="37" s="1"/>
  <c r="AK58" i="37"/>
  <c r="AL58" i="37" s="1"/>
  <c r="AM58" i="37"/>
  <c r="AN58" i="37" s="1"/>
  <c r="AO58" i="37"/>
  <c r="AP58" i="37" s="1"/>
  <c r="AQ58" i="37"/>
  <c r="Z59" i="37"/>
  <c r="AC59" i="37"/>
  <c r="AD59" i="37" s="1"/>
  <c r="AE59" i="37"/>
  <c r="AF59" i="37" s="1"/>
  <c r="AG59" i="37"/>
  <c r="AH59" i="37" s="1"/>
  <c r="AI59" i="37"/>
  <c r="AJ59" i="37" s="1"/>
  <c r="AK59" i="37"/>
  <c r="AL59" i="37" s="1"/>
  <c r="AM59" i="37"/>
  <c r="AN59" i="37" s="1"/>
  <c r="AO59" i="37"/>
  <c r="AP59" i="37" s="1"/>
  <c r="AQ59" i="37"/>
  <c r="Z60" i="37"/>
  <c r="AC60" i="37"/>
  <c r="AD60" i="37" s="1"/>
  <c r="AE60" i="37"/>
  <c r="AF60" i="37" s="1"/>
  <c r="AG60" i="37"/>
  <c r="AH60" i="37" s="1"/>
  <c r="AI60" i="37"/>
  <c r="AJ60" i="37" s="1"/>
  <c r="AK60" i="37"/>
  <c r="AL60" i="37" s="1"/>
  <c r="AM60" i="37"/>
  <c r="AN60" i="37" s="1"/>
  <c r="AO60" i="37"/>
  <c r="AP60" i="37" s="1"/>
  <c r="AQ60" i="37"/>
  <c r="Z61" i="37"/>
  <c r="AC61" i="37"/>
  <c r="AD61" i="37" s="1"/>
  <c r="AE61" i="37"/>
  <c r="AF61" i="37" s="1"/>
  <c r="AG61" i="37"/>
  <c r="AH61" i="37" s="1"/>
  <c r="AI61" i="37"/>
  <c r="AJ61" i="37" s="1"/>
  <c r="AK61" i="37"/>
  <c r="AL61" i="37" s="1"/>
  <c r="AM61" i="37"/>
  <c r="AN61" i="37" s="1"/>
  <c r="AO61" i="37"/>
  <c r="AP61" i="37" s="1"/>
  <c r="AQ61" i="37"/>
  <c r="Z62" i="37"/>
  <c r="AC62" i="37"/>
  <c r="AD62" i="37" s="1"/>
  <c r="AE62" i="37"/>
  <c r="AF62" i="37" s="1"/>
  <c r="AG62" i="37"/>
  <c r="AH62" i="37" s="1"/>
  <c r="AI62" i="37"/>
  <c r="AJ62" i="37" s="1"/>
  <c r="AK62" i="37"/>
  <c r="AL62" i="37" s="1"/>
  <c r="AM62" i="37"/>
  <c r="AN62" i="37" s="1"/>
  <c r="AO62" i="37"/>
  <c r="AP62" i="37" s="1"/>
  <c r="AQ62" i="37"/>
  <c r="Z63" i="37"/>
  <c r="AC63" i="37"/>
  <c r="AD63" i="37" s="1"/>
  <c r="AE63" i="37"/>
  <c r="AF63" i="37" s="1"/>
  <c r="AG63" i="37"/>
  <c r="AH63" i="37" s="1"/>
  <c r="AI63" i="37"/>
  <c r="AJ63" i="37" s="1"/>
  <c r="AK63" i="37"/>
  <c r="AL63" i="37" s="1"/>
  <c r="AM63" i="37"/>
  <c r="AN63" i="37" s="1"/>
  <c r="AO63" i="37"/>
  <c r="AP63" i="37" s="1"/>
  <c r="AQ63" i="37"/>
  <c r="Z64" i="37"/>
  <c r="AC64" i="37"/>
  <c r="AD64" i="37" s="1"/>
  <c r="AE64" i="37"/>
  <c r="AF64" i="37" s="1"/>
  <c r="AG64" i="37"/>
  <c r="AH64" i="37" s="1"/>
  <c r="AI64" i="37"/>
  <c r="AJ64" i="37" s="1"/>
  <c r="AK64" i="37"/>
  <c r="AL64" i="37" s="1"/>
  <c r="AM64" i="37"/>
  <c r="AN64" i="37" s="1"/>
  <c r="AO64" i="37"/>
  <c r="AP64" i="37" s="1"/>
  <c r="AQ64" i="37"/>
  <c r="Z65" i="37"/>
  <c r="AC65" i="37"/>
  <c r="AD65" i="37" s="1"/>
  <c r="AE65" i="37"/>
  <c r="AF65" i="37" s="1"/>
  <c r="AG65" i="37"/>
  <c r="AH65" i="37" s="1"/>
  <c r="AI65" i="37"/>
  <c r="AJ65" i="37" s="1"/>
  <c r="AK65" i="37"/>
  <c r="AL65" i="37" s="1"/>
  <c r="AM65" i="37"/>
  <c r="AN65" i="37" s="1"/>
  <c r="AO65" i="37"/>
  <c r="AP65" i="37" s="1"/>
  <c r="AQ65" i="37"/>
  <c r="Z66" i="37"/>
  <c r="AC66" i="37"/>
  <c r="AD66" i="37" s="1"/>
  <c r="AE66" i="37"/>
  <c r="AF66" i="37" s="1"/>
  <c r="AG66" i="37"/>
  <c r="AH66" i="37" s="1"/>
  <c r="AI66" i="37"/>
  <c r="AJ66" i="37" s="1"/>
  <c r="AK66" i="37"/>
  <c r="AL66" i="37" s="1"/>
  <c r="AM66" i="37"/>
  <c r="AN66" i="37" s="1"/>
  <c r="AO66" i="37"/>
  <c r="AP66" i="37" s="1"/>
  <c r="AQ66" i="37"/>
  <c r="Z67" i="37"/>
  <c r="AC67" i="37"/>
  <c r="AD67" i="37" s="1"/>
  <c r="AE67" i="37"/>
  <c r="AF67" i="37" s="1"/>
  <c r="AG67" i="37"/>
  <c r="AH67" i="37" s="1"/>
  <c r="AI67" i="37"/>
  <c r="AJ67" i="37" s="1"/>
  <c r="AK67" i="37"/>
  <c r="AL67" i="37" s="1"/>
  <c r="AM67" i="37"/>
  <c r="AN67" i="37" s="1"/>
  <c r="AO67" i="37"/>
  <c r="AP67" i="37" s="1"/>
  <c r="AQ67" i="37"/>
  <c r="AZ46" i="36"/>
  <c r="BC46" i="36"/>
  <c r="BD46" i="36"/>
  <c r="BE46" i="36"/>
  <c r="BF46" i="36"/>
  <c r="BG46" i="36"/>
  <c r="BH46" i="36"/>
  <c r="BI46" i="36"/>
  <c r="BJ46" i="36"/>
  <c r="BK46" i="36"/>
  <c r="BL46" i="36"/>
  <c r="BM46" i="36"/>
  <c r="BN46" i="36" s="1"/>
  <c r="BO46" i="36"/>
  <c r="BP46" i="36" s="1"/>
  <c r="BQ46" i="36"/>
  <c r="BR46" i="36" s="1"/>
  <c r="BS46" i="36"/>
  <c r="AZ47" i="36"/>
  <c r="BC47" i="36"/>
  <c r="BD47" i="36" s="1"/>
  <c r="BE47" i="36"/>
  <c r="BF47" i="36" s="1"/>
  <c r="BG47" i="36"/>
  <c r="BH47" i="36" s="1"/>
  <c r="BI47" i="36"/>
  <c r="BJ47" i="36" s="1"/>
  <c r="BK47" i="36"/>
  <c r="BL47" i="36" s="1"/>
  <c r="BM47" i="36"/>
  <c r="BN47" i="36" s="1"/>
  <c r="BO47" i="36"/>
  <c r="BP47" i="36" s="1"/>
  <c r="BQ47" i="36"/>
  <c r="BR47" i="36" s="1"/>
  <c r="BS47" i="36"/>
  <c r="AZ48" i="36"/>
  <c r="BB48" i="36" s="1"/>
  <c r="BC48" i="36"/>
  <c r="BD48" i="36" s="1"/>
  <c r="BE48" i="36"/>
  <c r="BF48" i="36" s="1"/>
  <c r="BG48" i="36"/>
  <c r="BH48" i="36" s="1"/>
  <c r="BI48" i="36"/>
  <c r="BJ48" i="36" s="1"/>
  <c r="BK48" i="36"/>
  <c r="BL48" i="36" s="1"/>
  <c r="BM48" i="36"/>
  <c r="BN48" i="36" s="1"/>
  <c r="BO48" i="36"/>
  <c r="BP48" i="36" s="1"/>
  <c r="BQ48" i="36"/>
  <c r="BR48" i="36" s="1"/>
  <c r="BS48" i="36"/>
  <c r="AZ49" i="36"/>
  <c r="BB49" i="36" s="1"/>
  <c r="BA49" i="36"/>
  <c r="BC49" i="36"/>
  <c r="BD49" i="36" s="1"/>
  <c r="BE49" i="36"/>
  <c r="BF49" i="36" s="1"/>
  <c r="BG49" i="36"/>
  <c r="BH49" i="36" s="1"/>
  <c r="BI49" i="36"/>
  <c r="BJ49" i="36" s="1"/>
  <c r="BK49" i="36"/>
  <c r="BL49" i="36" s="1"/>
  <c r="BM49" i="36"/>
  <c r="BN49" i="36" s="1"/>
  <c r="BO49" i="36"/>
  <c r="BP49" i="36" s="1"/>
  <c r="BQ49" i="36"/>
  <c r="BR49" i="36" s="1"/>
  <c r="BS49" i="36"/>
  <c r="AZ50" i="36"/>
  <c r="BB50" i="36" s="1"/>
  <c r="BC50" i="36"/>
  <c r="BD50" i="36" s="1"/>
  <c r="BE50" i="36"/>
  <c r="BF50" i="36" s="1"/>
  <c r="BG50" i="36"/>
  <c r="BH50" i="36" s="1"/>
  <c r="BI50" i="36"/>
  <c r="BJ50" i="36" s="1"/>
  <c r="BK50" i="36"/>
  <c r="BL50" i="36" s="1"/>
  <c r="BM50" i="36"/>
  <c r="BN50" i="36" s="1"/>
  <c r="BO50" i="36"/>
  <c r="BP50" i="36" s="1"/>
  <c r="BQ50" i="36"/>
  <c r="BR50" i="36" s="1"/>
  <c r="BS50" i="36"/>
  <c r="AZ51" i="36"/>
  <c r="BB51" i="36" s="1"/>
  <c r="BA51" i="36"/>
  <c r="BC51" i="36"/>
  <c r="BD51" i="36" s="1"/>
  <c r="BE51" i="36"/>
  <c r="BF51" i="36" s="1"/>
  <c r="BG51" i="36"/>
  <c r="BH51" i="36" s="1"/>
  <c r="BI51" i="36"/>
  <c r="BJ51" i="36" s="1"/>
  <c r="BK51" i="36"/>
  <c r="BL51" i="36" s="1"/>
  <c r="BM51" i="36"/>
  <c r="BN51" i="36" s="1"/>
  <c r="BO51" i="36"/>
  <c r="BP51" i="36" s="1"/>
  <c r="BQ51" i="36"/>
  <c r="BR51" i="36" s="1"/>
  <c r="BS51" i="36"/>
  <c r="AZ52" i="36"/>
  <c r="BB52" i="36" s="1"/>
  <c r="BA52" i="36"/>
  <c r="BC52" i="36"/>
  <c r="BD52" i="36" s="1"/>
  <c r="BE52" i="36"/>
  <c r="BF52" i="36" s="1"/>
  <c r="BG52" i="36"/>
  <c r="BH52" i="36" s="1"/>
  <c r="BI52" i="36"/>
  <c r="BJ52" i="36" s="1"/>
  <c r="BK52" i="36"/>
  <c r="BL52" i="36" s="1"/>
  <c r="BM52" i="36"/>
  <c r="BN52" i="36" s="1"/>
  <c r="BO52" i="36"/>
  <c r="BP52" i="36" s="1"/>
  <c r="BQ52" i="36"/>
  <c r="BR52" i="36" s="1"/>
  <c r="BS52" i="36"/>
  <c r="AZ53" i="36"/>
  <c r="BB53" i="36" s="1"/>
  <c r="BA53" i="36"/>
  <c r="BC53" i="36"/>
  <c r="BD53" i="36" s="1"/>
  <c r="BE53" i="36"/>
  <c r="BF53" i="36" s="1"/>
  <c r="BG53" i="36"/>
  <c r="BH53" i="36" s="1"/>
  <c r="BI53" i="36"/>
  <c r="BJ53" i="36" s="1"/>
  <c r="BK53" i="36"/>
  <c r="BL53" i="36" s="1"/>
  <c r="BM53" i="36"/>
  <c r="BN53" i="36" s="1"/>
  <c r="BO53" i="36"/>
  <c r="BP53" i="36" s="1"/>
  <c r="BQ53" i="36"/>
  <c r="BR53" i="36" s="1"/>
  <c r="BS53" i="36"/>
  <c r="AZ54" i="36"/>
  <c r="BB54" i="36" s="1"/>
  <c r="BC54" i="36"/>
  <c r="BD54" i="36" s="1"/>
  <c r="BE54" i="36"/>
  <c r="BF54" i="36" s="1"/>
  <c r="BG54" i="36"/>
  <c r="BH54" i="36" s="1"/>
  <c r="BI54" i="36"/>
  <c r="BJ54" i="36" s="1"/>
  <c r="BK54" i="36"/>
  <c r="BL54" i="36" s="1"/>
  <c r="BM54" i="36"/>
  <c r="BN54" i="36" s="1"/>
  <c r="BO54" i="36"/>
  <c r="BP54" i="36" s="1"/>
  <c r="BQ54" i="36"/>
  <c r="BR54" i="36" s="1"/>
  <c r="BS54" i="36"/>
  <c r="AZ55" i="36"/>
  <c r="BB55" i="36" s="1"/>
  <c r="BA55" i="36"/>
  <c r="BC55" i="36"/>
  <c r="BD55" i="36" s="1"/>
  <c r="BE55" i="36"/>
  <c r="BF55" i="36" s="1"/>
  <c r="BG55" i="36"/>
  <c r="BH55" i="36" s="1"/>
  <c r="BI55" i="36"/>
  <c r="BJ55" i="36" s="1"/>
  <c r="BK55" i="36"/>
  <c r="BL55" i="36" s="1"/>
  <c r="BM55" i="36"/>
  <c r="BN55" i="36" s="1"/>
  <c r="BO55" i="36"/>
  <c r="BP55" i="36" s="1"/>
  <c r="BQ55" i="36"/>
  <c r="BR55" i="36" s="1"/>
  <c r="BS55" i="36"/>
  <c r="AZ56" i="36"/>
  <c r="BB56" i="36" s="1"/>
  <c r="BC56" i="36"/>
  <c r="BD56" i="36" s="1"/>
  <c r="BE56" i="36"/>
  <c r="BF56" i="36" s="1"/>
  <c r="BG56" i="36"/>
  <c r="BH56" i="36" s="1"/>
  <c r="BI56" i="36"/>
  <c r="BJ56" i="36" s="1"/>
  <c r="BK56" i="36"/>
  <c r="BL56" i="36" s="1"/>
  <c r="BM56" i="36"/>
  <c r="BN56" i="36" s="1"/>
  <c r="BO56" i="36"/>
  <c r="BP56" i="36" s="1"/>
  <c r="BQ56" i="36"/>
  <c r="BR56" i="36" s="1"/>
  <c r="BS56" i="36"/>
  <c r="AZ57" i="36"/>
  <c r="BB57" i="36" s="1"/>
  <c r="BA57" i="36"/>
  <c r="BC57" i="36"/>
  <c r="BD57" i="36" s="1"/>
  <c r="BE57" i="36"/>
  <c r="BF57" i="36" s="1"/>
  <c r="BG57" i="36"/>
  <c r="BH57" i="36" s="1"/>
  <c r="BI57" i="36"/>
  <c r="BJ57" i="36" s="1"/>
  <c r="BK57" i="36"/>
  <c r="BL57" i="36" s="1"/>
  <c r="BM57" i="36"/>
  <c r="BN57" i="36" s="1"/>
  <c r="BO57" i="36"/>
  <c r="BP57" i="36" s="1"/>
  <c r="BQ57" i="36"/>
  <c r="BR57" i="36" s="1"/>
  <c r="BS57" i="36"/>
  <c r="AZ58" i="36"/>
  <c r="BB58" i="36" s="1"/>
  <c r="BC58" i="36"/>
  <c r="BD58" i="36" s="1"/>
  <c r="BE58" i="36"/>
  <c r="BF58" i="36" s="1"/>
  <c r="BG58" i="36"/>
  <c r="BH58" i="36" s="1"/>
  <c r="BI58" i="36"/>
  <c r="BJ58" i="36" s="1"/>
  <c r="BK58" i="36"/>
  <c r="BL58" i="36" s="1"/>
  <c r="BM58" i="36"/>
  <c r="BN58" i="36" s="1"/>
  <c r="BO58" i="36"/>
  <c r="BP58" i="36" s="1"/>
  <c r="BQ58" i="36"/>
  <c r="BR58" i="36" s="1"/>
  <c r="BS58" i="36"/>
  <c r="AZ59" i="36"/>
  <c r="BB59" i="36" s="1"/>
  <c r="BA59" i="36"/>
  <c r="BC59" i="36"/>
  <c r="BD59" i="36" s="1"/>
  <c r="BE59" i="36"/>
  <c r="BF59" i="36" s="1"/>
  <c r="BG59" i="36"/>
  <c r="BH59" i="36" s="1"/>
  <c r="BI59" i="36"/>
  <c r="BJ59" i="36" s="1"/>
  <c r="BK59" i="36"/>
  <c r="BL59" i="36" s="1"/>
  <c r="BM59" i="36"/>
  <c r="BN59" i="36" s="1"/>
  <c r="BO59" i="36"/>
  <c r="BP59" i="36" s="1"/>
  <c r="BQ59" i="36"/>
  <c r="BR59" i="36" s="1"/>
  <c r="BS59" i="36"/>
  <c r="AZ60" i="36"/>
  <c r="BB60" i="36" s="1"/>
  <c r="BC60" i="36"/>
  <c r="BD60" i="36" s="1"/>
  <c r="BE60" i="36"/>
  <c r="BF60" i="36" s="1"/>
  <c r="BG60" i="36"/>
  <c r="BH60" i="36" s="1"/>
  <c r="BI60" i="36"/>
  <c r="BJ60" i="36" s="1"/>
  <c r="BK60" i="36"/>
  <c r="BL60" i="36" s="1"/>
  <c r="BM60" i="36"/>
  <c r="BN60" i="36" s="1"/>
  <c r="BO60" i="36"/>
  <c r="BP60" i="36" s="1"/>
  <c r="BQ60" i="36"/>
  <c r="BR60" i="36" s="1"/>
  <c r="BS60" i="36"/>
  <c r="AZ61" i="36"/>
  <c r="BB61" i="36" s="1"/>
  <c r="BA61" i="36"/>
  <c r="BC61" i="36"/>
  <c r="BD61" i="36" s="1"/>
  <c r="BE61" i="36"/>
  <c r="BF61" i="36" s="1"/>
  <c r="BG61" i="36"/>
  <c r="BH61" i="36" s="1"/>
  <c r="BI61" i="36"/>
  <c r="BJ61" i="36" s="1"/>
  <c r="BK61" i="36"/>
  <c r="BL61" i="36" s="1"/>
  <c r="BM61" i="36"/>
  <c r="BN61" i="36" s="1"/>
  <c r="BO61" i="36"/>
  <c r="BP61" i="36" s="1"/>
  <c r="BQ61" i="36"/>
  <c r="BR61" i="36" s="1"/>
  <c r="BS61" i="36"/>
  <c r="AZ62" i="36"/>
  <c r="BB62" i="36" s="1"/>
  <c r="BC62" i="36"/>
  <c r="BD62" i="36" s="1"/>
  <c r="BE62" i="36"/>
  <c r="BF62" i="36" s="1"/>
  <c r="BG62" i="36"/>
  <c r="BH62" i="36" s="1"/>
  <c r="BI62" i="36"/>
  <c r="BJ62" i="36" s="1"/>
  <c r="BK62" i="36"/>
  <c r="BL62" i="36" s="1"/>
  <c r="BM62" i="36"/>
  <c r="BN62" i="36" s="1"/>
  <c r="BO62" i="36"/>
  <c r="BP62" i="36" s="1"/>
  <c r="BQ62" i="36"/>
  <c r="BR62" i="36" s="1"/>
  <c r="BS62" i="36"/>
  <c r="AZ63" i="36"/>
  <c r="BB63" i="36" s="1"/>
  <c r="BA63" i="36"/>
  <c r="BC63" i="36"/>
  <c r="BD63" i="36" s="1"/>
  <c r="BE63" i="36"/>
  <c r="BF63" i="36" s="1"/>
  <c r="BG63" i="36"/>
  <c r="BH63" i="36" s="1"/>
  <c r="BI63" i="36"/>
  <c r="BJ63" i="36" s="1"/>
  <c r="BK63" i="36"/>
  <c r="BL63" i="36" s="1"/>
  <c r="BM63" i="36"/>
  <c r="BN63" i="36" s="1"/>
  <c r="BO63" i="36"/>
  <c r="BP63" i="36" s="1"/>
  <c r="BQ63" i="36"/>
  <c r="BR63" i="36" s="1"/>
  <c r="BS63" i="36"/>
  <c r="AZ64" i="36"/>
  <c r="BB64" i="36" s="1"/>
  <c r="BC64" i="36"/>
  <c r="BD64" i="36" s="1"/>
  <c r="BE64" i="36"/>
  <c r="BF64" i="36" s="1"/>
  <c r="BG64" i="36"/>
  <c r="BH64" i="36" s="1"/>
  <c r="BI64" i="36"/>
  <c r="BJ64" i="36" s="1"/>
  <c r="BK64" i="36"/>
  <c r="BL64" i="36" s="1"/>
  <c r="BM64" i="36"/>
  <c r="BN64" i="36" s="1"/>
  <c r="BO64" i="36"/>
  <c r="BP64" i="36" s="1"/>
  <c r="BQ64" i="36"/>
  <c r="BR64" i="36" s="1"/>
  <c r="BS64" i="36"/>
  <c r="AZ65" i="36"/>
  <c r="BB65" i="36" s="1"/>
  <c r="BA65" i="36"/>
  <c r="BC65" i="36"/>
  <c r="BD65" i="36" s="1"/>
  <c r="BE65" i="36"/>
  <c r="BF65" i="36" s="1"/>
  <c r="BG65" i="36"/>
  <c r="BH65" i="36" s="1"/>
  <c r="BI65" i="36"/>
  <c r="BJ65" i="36" s="1"/>
  <c r="BK65" i="36"/>
  <c r="BL65" i="36" s="1"/>
  <c r="BM65" i="36"/>
  <c r="BN65" i="36" s="1"/>
  <c r="BO65" i="36"/>
  <c r="BP65" i="36" s="1"/>
  <c r="BQ65" i="36"/>
  <c r="BR65" i="36" s="1"/>
  <c r="BS65" i="36"/>
  <c r="AZ66" i="36"/>
  <c r="BB66" i="36" s="1"/>
  <c r="BC66" i="36"/>
  <c r="BD66" i="36" s="1"/>
  <c r="BE66" i="36"/>
  <c r="BF66" i="36" s="1"/>
  <c r="BG66" i="36"/>
  <c r="BH66" i="36" s="1"/>
  <c r="BI66" i="36"/>
  <c r="BJ66" i="36" s="1"/>
  <c r="BK66" i="36"/>
  <c r="BL66" i="36" s="1"/>
  <c r="BM66" i="36"/>
  <c r="BN66" i="36" s="1"/>
  <c r="BO66" i="36"/>
  <c r="BP66" i="36" s="1"/>
  <c r="BQ66" i="36"/>
  <c r="BR66" i="36" s="1"/>
  <c r="BS66" i="36"/>
  <c r="AZ67" i="36"/>
  <c r="BB67" i="36" s="1"/>
  <c r="BA67" i="36"/>
  <c r="BC67" i="36"/>
  <c r="BD67" i="36" s="1"/>
  <c r="BE67" i="36"/>
  <c r="BF67" i="36" s="1"/>
  <c r="BG67" i="36"/>
  <c r="BH67" i="36" s="1"/>
  <c r="BI67" i="36"/>
  <c r="BJ67" i="36" s="1"/>
  <c r="BK67" i="36"/>
  <c r="BL67" i="36" s="1"/>
  <c r="BM67" i="36"/>
  <c r="BN67" i="36" s="1"/>
  <c r="BO67" i="36"/>
  <c r="BP67" i="36" s="1"/>
  <c r="BQ67" i="36"/>
  <c r="BR67" i="36" s="1"/>
  <c r="BS67" i="36"/>
  <c r="S28" i="40"/>
  <c r="M28" i="40"/>
  <c r="G28" i="40"/>
  <c r="A28" i="40"/>
  <c r="BB66" i="39" l="1"/>
  <c r="BC66" i="39"/>
  <c r="BB64" i="39"/>
  <c r="BC64" i="39"/>
  <c r="BB67" i="39"/>
  <c r="BC67" i="39"/>
  <c r="BB65" i="39"/>
  <c r="BC65" i="39"/>
  <c r="BB63" i="39"/>
  <c r="BC63" i="39"/>
  <c r="BB61" i="39"/>
  <c r="BB59" i="39"/>
  <c r="BB57" i="39"/>
  <c r="BB55" i="39"/>
  <c r="BB53" i="39"/>
  <c r="BB49" i="39"/>
  <c r="BB47" i="39"/>
  <c r="BC47" i="39"/>
  <c r="BB46" i="39"/>
  <c r="BC46" i="39"/>
  <c r="O67" i="38"/>
  <c r="P67" i="38"/>
  <c r="O65" i="38"/>
  <c r="P65" i="38"/>
  <c r="O63" i="38"/>
  <c r="P63" i="38"/>
  <c r="O61" i="38"/>
  <c r="P61" i="38"/>
  <c r="O59" i="38"/>
  <c r="P59" i="38"/>
  <c r="O57" i="38"/>
  <c r="P57" i="38"/>
  <c r="O55" i="38"/>
  <c r="P55" i="38"/>
  <c r="O53" i="38"/>
  <c r="P53" i="38"/>
  <c r="O51" i="38"/>
  <c r="P51" i="38"/>
  <c r="O49" i="38"/>
  <c r="P49" i="38"/>
  <c r="O47" i="38"/>
  <c r="P47" i="38"/>
  <c r="O46" i="38"/>
  <c r="P46" i="38"/>
  <c r="O66" i="38"/>
  <c r="P66" i="38"/>
  <c r="O64" i="38"/>
  <c r="P64" i="38"/>
  <c r="O62" i="38"/>
  <c r="P62" i="38"/>
  <c r="O60" i="38"/>
  <c r="P60" i="38"/>
  <c r="O58" i="38"/>
  <c r="P58" i="38"/>
  <c r="O56" i="38"/>
  <c r="P56" i="38"/>
  <c r="O54" i="38"/>
  <c r="P54" i="38"/>
  <c r="O52" i="38"/>
  <c r="P52" i="38"/>
  <c r="O50" i="38"/>
  <c r="P50" i="38"/>
  <c r="O48" i="38"/>
  <c r="P48" i="38"/>
  <c r="AA67" i="37"/>
  <c r="AB67" i="37"/>
  <c r="AA66" i="37"/>
  <c r="AB66" i="37"/>
  <c r="AA65" i="37"/>
  <c r="AB65" i="37"/>
  <c r="AA64" i="37"/>
  <c r="AB64" i="37"/>
  <c r="AA63" i="37"/>
  <c r="AB63" i="37"/>
  <c r="AA62" i="37"/>
  <c r="AB62" i="37"/>
  <c r="AA61" i="37"/>
  <c r="AB61" i="37"/>
  <c r="AA60" i="37"/>
  <c r="AB60" i="37"/>
  <c r="AA59" i="37"/>
  <c r="AB59" i="37"/>
  <c r="AA58" i="37"/>
  <c r="AB58" i="37"/>
  <c r="AA57" i="37"/>
  <c r="AB57" i="37"/>
  <c r="AA56" i="37"/>
  <c r="AB56" i="37"/>
  <c r="AA55" i="37"/>
  <c r="AB55" i="37"/>
  <c r="AA54" i="37"/>
  <c r="AB54" i="37"/>
  <c r="AA53" i="37"/>
  <c r="AB53" i="37"/>
  <c r="AA52" i="37"/>
  <c r="AB52" i="37"/>
  <c r="AA51" i="37"/>
  <c r="AB51" i="37"/>
  <c r="AA50" i="37"/>
  <c r="AB50" i="37"/>
  <c r="AA49" i="37"/>
  <c r="AB49" i="37"/>
  <c r="AA48" i="37"/>
  <c r="AB48" i="37"/>
  <c r="AA47" i="37"/>
  <c r="AB47" i="37"/>
  <c r="AA46" i="37"/>
  <c r="AB46" i="37"/>
  <c r="BA66" i="36"/>
  <c r="BA64" i="36"/>
  <c r="BA62" i="36"/>
  <c r="BA60" i="36"/>
  <c r="BA58" i="36"/>
  <c r="BA56" i="36"/>
  <c r="BA54" i="36"/>
  <c r="BA50" i="36"/>
  <c r="BA48" i="36"/>
  <c r="BA47" i="36"/>
  <c r="BB47" i="36"/>
  <c r="BA46" i="36"/>
  <c r="BB46" i="36"/>
  <c r="BP67" i="39"/>
  <c r="BP66" i="39"/>
  <c r="BP65" i="39"/>
  <c r="BP64" i="39"/>
  <c r="BP63" i="39"/>
  <c r="U67" i="38"/>
  <c r="U66" i="38"/>
  <c r="U65" i="38"/>
  <c r="U64" i="38"/>
  <c r="U63" i="38"/>
  <c r="U62" i="38"/>
  <c r="U61" i="38"/>
  <c r="U60" i="38"/>
  <c r="U59" i="38"/>
  <c r="U58" i="38"/>
  <c r="U57" i="38"/>
  <c r="U56" i="38"/>
  <c r="U55" i="38"/>
  <c r="U54" i="38"/>
  <c r="U53" i="38"/>
  <c r="U52" i="38"/>
  <c r="U51" i="38"/>
  <c r="U50" i="38"/>
  <c r="U49" i="38"/>
  <c r="U48" i="38"/>
  <c r="U47" i="38"/>
  <c r="BN45" i="39"/>
  <c r="BO45" i="39" s="1"/>
  <c r="BL45" i="39"/>
  <c r="BM45" i="39" s="1"/>
  <c r="BJ45" i="39"/>
  <c r="BK45" i="39" s="1"/>
  <c r="BH45" i="39"/>
  <c r="BI45" i="39" s="1"/>
  <c r="BF45" i="39"/>
  <c r="BG45" i="39" s="1"/>
  <c r="BD45" i="39"/>
  <c r="BE45" i="39" s="1"/>
  <c r="BA45" i="39"/>
  <c r="BN44" i="39"/>
  <c r="BO44" i="39" s="1"/>
  <c r="BL44" i="39"/>
  <c r="BM44" i="39" s="1"/>
  <c r="BJ44" i="39"/>
  <c r="BK44" i="39" s="1"/>
  <c r="BH44" i="39"/>
  <c r="BI44" i="39" s="1"/>
  <c r="BF44" i="39"/>
  <c r="BG44" i="39" s="1"/>
  <c r="BD44" i="39"/>
  <c r="BE44" i="39" s="1"/>
  <c r="BA44" i="39"/>
  <c r="BB44" i="39" s="1"/>
  <c r="BN43" i="39"/>
  <c r="BO43" i="39" s="1"/>
  <c r="BL43" i="39"/>
  <c r="BM43" i="39" s="1"/>
  <c r="BJ43" i="39"/>
  <c r="BK43" i="39" s="1"/>
  <c r="BH43" i="39"/>
  <c r="BI43" i="39" s="1"/>
  <c r="BF43" i="39"/>
  <c r="BG43" i="39" s="1"/>
  <c r="BD43" i="39"/>
  <c r="BE43" i="39" s="1"/>
  <c r="BA43" i="39"/>
  <c r="BB43" i="39" s="1"/>
  <c r="BN42" i="39"/>
  <c r="BO42" i="39" s="1"/>
  <c r="BL42" i="39"/>
  <c r="BM42" i="39" s="1"/>
  <c r="BJ42" i="39"/>
  <c r="BK42" i="39" s="1"/>
  <c r="BH42" i="39"/>
  <c r="BI42" i="39" s="1"/>
  <c r="BF42" i="39"/>
  <c r="BG42" i="39" s="1"/>
  <c r="BD42" i="39"/>
  <c r="BE42" i="39" s="1"/>
  <c r="BA42" i="39"/>
  <c r="BB42" i="39" s="1"/>
  <c r="BN41" i="39"/>
  <c r="BO41" i="39" s="1"/>
  <c r="BL41" i="39"/>
  <c r="BM41" i="39" s="1"/>
  <c r="BJ41" i="39"/>
  <c r="BK41" i="39" s="1"/>
  <c r="BH41" i="39"/>
  <c r="BI41" i="39" s="1"/>
  <c r="BF41" i="39"/>
  <c r="BG41" i="39" s="1"/>
  <c r="BD41" i="39"/>
  <c r="BE41" i="39" s="1"/>
  <c r="BA41" i="39"/>
  <c r="BB41" i="39" s="1"/>
  <c r="BN40" i="39"/>
  <c r="BO40" i="39" s="1"/>
  <c r="BL40" i="39"/>
  <c r="BM40" i="39" s="1"/>
  <c r="BJ40" i="39"/>
  <c r="BK40" i="39" s="1"/>
  <c r="BH40" i="39"/>
  <c r="BI40" i="39" s="1"/>
  <c r="BF40" i="39"/>
  <c r="BG40" i="39" s="1"/>
  <c r="BD40" i="39"/>
  <c r="BE40" i="39" s="1"/>
  <c r="BA40" i="39"/>
  <c r="BN39" i="39"/>
  <c r="BO39" i="39" s="1"/>
  <c r="BL39" i="39"/>
  <c r="BM39" i="39" s="1"/>
  <c r="BJ39" i="39"/>
  <c r="BK39" i="39" s="1"/>
  <c r="BH39" i="39"/>
  <c r="BI39" i="39" s="1"/>
  <c r="BF39" i="39"/>
  <c r="BG39" i="39" s="1"/>
  <c r="BD39" i="39"/>
  <c r="BE39" i="39" s="1"/>
  <c r="BA39" i="39"/>
  <c r="BB39" i="39" s="1"/>
  <c r="BN38" i="39"/>
  <c r="BO38" i="39" s="1"/>
  <c r="BL38" i="39"/>
  <c r="BM38" i="39" s="1"/>
  <c r="BJ38" i="39"/>
  <c r="BK38" i="39" s="1"/>
  <c r="BH38" i="39"/>
  <c r="BI38" i="39" s="1"/>
  <c r="BF38" i="39"/>
  <c r="BG38" i="39" s="1"/>
  <c r="BD38" i="39"/>
  <c r="BE38" i="39" s="1"/>
  <c r="BA38" i="39"/>
  <c r="BB38" i="39" s="1"/>
  <c r="BO37" i="39"/>
  <c r="BN37" i="39"/>
  <c r="BM37" i="39"/>
  <c r="BL37" i="39"/>
  <c r="BK37" i="39"/>
  <c r="BJ37" i="39"/>
  <c r="BI37" i="39"/>
  <c r="BH37" i="39"/>
  <c r="BG37" i="39"/>
  <c r="BF37" i="39"/>
  <c r="BE37" i="39"/>
  <c r="BD37" i="39"/>
  <c r="BB37" i="39"/>
  <c r="BA37" i="39"/>
  <c r="BN36" i="39"/>
  <c r="BO36" i="39" s="1"/>
  <c r="BL36" i="39"/>
  <c r="BM36" i="39" s="1"/>
  <c r="BJ36" i="39"/>
  <c r="BK36" i="39" s="1"/>
  <c r="BH36" i="39"/>
  <c r="BI36" i="39" s="1"/>
  <c r="BF36" i="39"/>
  <c r="BG36" i="39" s="1"/>
  <c r="BD36" i="39"/>
  <c r="BE36" i="39" s="1"/>
  <c r="BA36" i="39"/>
  <c r="BN35" i="39"/>
  <c r="BO35" i="39" s="1"/>
  <c r="BL35" i="39"/>
  <c r="BM35" i="39" s="1"/>
  <c r="BJ35" i="39"/>
  <c r="BK35" i="39" s="1"/>
  <c r="BH35" i="39"/>
  <c r="BI35" i="39" s="1"/>
  <c r="BF35" i="39"/>
  <c r="BG35" i="39" s="1"/>
  <c r="BD35" i="39"/>
  <c r="BE35" i="39" s="1"/>
  <c r="BA35" i="39"/>
  <c r="BN34" i="39"/>
  <c r="BO34" i="39" s="1"/>
  <c r="BL34" i="39"/>
  <c r="BM34" i="39" s="1"/>
  <c r="BJ34" i="39"/>
  <c r="BK34" i="39" s="1"/>
  <c r="BH34" i="39"/>
  <c r="BI34" i="39" s="1"/>
  <c r="BF34" i="39"/>
  <c r="BG34" i="39" s="1"/>
  <c r="BD34" i="39"/>
  <c r="BE34" i="39" s="1"/>
  <c r="BA34" i="39"/>
  <c r="BN33" i="39"/>
  <c r="BO33" i="39" s="1"/>
  <c r="BL33" i="39"/>
  <c r="BM33" i="39" s="1"/>
  <c r="BJ33" i="39"/>
  <c r="BK33" i="39" s="1"/>
  <c r="BH33" i="39"/>
  <c r="BI33" i="39" s="1"/>
  <c r="BF33" i="39"/>
  <c r="BG33" i="39" s="1"/>
  <c r="BD33" i="39"/>
  <c r="BE33" i="39" s="1"/>
  <c r="BA33" i="39"/>
  <c r="BN32" i="39"/>
  <c r="BO32" i="39" s="1"/>
  <c r="BL32" i="39"/>
  <c r="BM32" i="39" s="1"/>
  <c r="BJ32" i="39"/>
  <c r="BK32" i="39" s="1"/>
  <c r="BH32" i="39"/>
  <c r="BI32" i="39" s="1"/>
  <c r="BF32" i="39"/>
  <c r="BG32" i="39" s="1"/>
  <c r="BD32" i="39"/>
  <c r="BE32" i="39" s="1"/>
  <c r="BA32" i="39"/>
  <c r="BN31" i="39"/>
  <c r="BO31" i="39" s="1"/>
  <c r="BL31" i="39"/>
  <c r="BM31" i="39" s="1"/>
  <c r="BJ31" i="39"/>
  <c r="BK31" i="39" s="1"/>
  <c r="BH31" i="39"/>
  <c r="BI31" i="39" s="1"/>
  <c r="BF31" i="39"/>
  <c r="BG31" i="39" s="1"/>
  <c r="BD31" i="39"/>
  <c r="BE31" i="39" s="1"/>
  <c r="BA31" i="39"/>
  <c r="BC31" i="39" s="1"/>
  <c r="BN30" i="39"/>
  <c r="BO30" i="39" s="1"/>
  <c r="BL30" i="39"/>
  <c r="BM30" i="39" s="1"/>
  <c r="BJ30" i="39"/>
  <c r="BK30" i="39" s="1"/>
  <c r="BH30" i="39"/>
  <c r="BI30" i="39" s="1"/>
  <c r="BF30" i="39"/>
  <c r="BG30" i="39" s="1"/>
  <c r="BD30" i="39"/>
  <c r="BE30" i="39" s="1"/>
  <c r="BA30" i="39"/>
  <c r="BC30" i="39" s="1"/>
  <c r="BN29" i="39"/>
  <c r="BO29" i="39" s="1"/>
  <c r="BL29" i="39"/>
  <c r="BM29" i="39" s="1"/>
  <c r="BJ29" i="39"/>
  <c r="BK29" i="39" s="1"/>
  <c r="BH29" i="39"/>
  <c r="BI29" i="39" s="1"/>
  <c r="BF29" i="39"/>
  <c r="BG29" i="39" s="1"/>
  <c r="BD29" i="39"/>
  <c r="BE29" i="39" s="1"/>
  <c r="BA29" i="39"/>
  <c r="BC29" i="39" s="1"/>
  <c r="BN28" i="39"/>
  <c r="BO28" i="39" s="1"/>
  <c r="BL28" i="39"/>
  <c r="BM28" i="39" s="1"/>
  <c r="BJ28" i="39"/>
  <c r="BK28" i="39" s="1"/>
  <c r="BH28" i="39"/>
  <c r="BI28" i="39" s="1"/>
  <c r="BF28" i="39"/>
  <c r="BG28" i="39" s="1"/>
  <c r="BD28" i="39"/>
  <c r="BE28" i="39" s="1"/>
  <c r="BA28" i="39"/>
  <c r="BC28" i="39" s="1"/>
  <c r="BN27" i="39"/>
  <c r="BO27" i="39" s="1"/>
  <c r="BL27" i="39"/>
  <c r="BM27" i="39" s="1"/>
  <c r="BJ27" i="39"/>
  <c r="BK27" i="39" s="1"/>
  <c r="BH27" i="39"/>
  <c r="BI27" i="39" s="1"/>
  <c r="BF27" i="39"/>
  <c r="BG27" i="39" s="1"/>
  <c r="BD27" i="39"/>
  <c r="BE27" i="39" s="1"/>
  <c r="BA27" i="39"/>
  <c r="BC27" i="39" s="1"/>
  <c r="BN26" i="39"/>
  <c r="BO26" i="39" s="1"/>
  <c r="BL26" i="39"/>
  <c r="BM26" i="39" s="1"/>
  <c r="BJ26" i="39"/>
  <c r="BK26" i="39" s="1"/>
  <c r="BH26" i="39"/>
  <c r="BI26" i="39" s="1"/>
  <c r="BF26" i="39"/>
  <c r="BG26" i="39" s="1"/>
  <c r="BD26" i="39"/>
  <c r="BE26" i="39" s="1"/>
  <c r="BA26" i="39"/>
  <c r="BC26" i="39" s="1"/>
  <c r="BN25" i="39"/>
  <c r="BO25" i="39" s="1"/>
  <c r="BL25" i="39"/>
  <c r="BM25" i="39" s="1"/>
  <c r="BJ25" i="39"/>
  <c r="BK25" i="39" s="1"/>
  <c r="BH25" i="39"/>
  <c r="BI25" i="39" s="1"/>
  <c r="BF25" i="39"/>
  <c r="BG25" i="39" s="1"/>
  <c r="BD25" i="39"/>
  <c r="BE25" i="39" s="1"/>
  <c r="BA25" i="39"/>
  <c r="BC25" i="39" s="1"/>
  <c r="BN24" i="39"/>
  <c r="BO24" i="39" s="1"/>
  <c r="BL24" i="39"/>
  <c r="BM24" i="39" s="1"/>
  <c r="BJ24" i="39"/>
  <c r="BK24" i="39" s="1"/>
  <c r="BH24" i="39"/>
  <c r="BI24" i="39" s="1"/>
  <c r="BF24" i="39"/>
  <c r="BG24" i="39" s="1"/>
  <c r="BD24" i="39"/>
  <c r="BE24" i="39" s="1"/>
  <c r="BA24" i="39"/>
  <c r="BN23" i="39"/>
  <c r="BO23" i="39" s="1"/>
  <c r="BL23" i="39"/>
  <c r="BM23" i="39" s="1"/>
  <c r="BJ23" i="39"/>
  <c r="BK23" i="39" s="1"/>
  <c r="BH23" i="39"/>
  <c r="BI23" i="39" s="1"/>
  <c r="BF23" i="39"/>
  <c r="BG23" i="39" s="1"/>
  <c r="BD23" i="39"/>
  <c r="BE23" i="39" s="1"/>
  <c r="BA23" i="39"/>
  <c r="BN22" i="39"/>
  <c r="BO22" i="39" s="1"/>
  <c r="BL22" i="39"/>
  <c r="BM22" i="39" s="1"/>
  <c r="BJ22" i="39"/>
  <c r="BK22" i="39" s="1"/>
  <c r="BH22" i="39"/>
  <c r="BI22" i="39" s="1"/>
  <c r="BF22" i="39"/>
  <c r="BG22" i="39" s="1"/>
  <c r="BD22" i="39"/>
  <c r="BE22" i="39" s="1"/>
  <c r="BA22" i="39"/>
  <c r="BN21" i="39"/>
  <c r="BO21" i="39" s="1"/>
  <c r="BL21" i="39"/>
  <c r="BM21" i="39" s="1"/>
  <c r="BJ21" i="39"/>
  <c r="BK21" i="39" s="1"/>
  <c r="BH21" i="39"/>
  <c r="BI21" i="39" s="1"/>
  <c r="BF21" i="39"/>
  <c r="BG21" i="39" s="1"/>
  <c r="BD21" i="39"/>
  <c r="BE21" i="39" s="1"/>
  <c r="BB21" i="39"/>
  <c r="BA21" i="39"/>
  <c r="BC21" i="39" s="1"/>
  <c r="BN20" i="39"/>
  <c r="BO20" i="39" s="1"/>
  <c r="BL20" i="39"/>
  <c r="BM20" i="39" s="1"/>
  <c r="BJ20" i="39"/>
  <c r="BK20" i="39" s="1"/>
  <c r="BH20" i="39"/>
  <c r="BI20" i="39" s="1"/>
  <c r="BF20" i="39"/>
  <c r="BG20" i="39" s="1"/>
  <c r="BD20" i="39"/>
  <c r="BE20" i="39" s="1"/>
  <c r="BA20" i="39"/>
  <c r="BC20" i="39" s="1"/>
  <c r="BN19" i="39"/>
  <c r="BO19" i="39" s="1"/>
  <c r="BL19" i="39"/>
  <c r="BM19" i="39" s="1"/>
  <c r="BJ19" i="39"/>
  <c r="BK19" i="39" s="1"/>
  <c r="BH19" i="39"/>
  <c r="BI19" i="39" s="1"/>
  <c r="BF19" i="39"/>
  <c r="BG19" i="39" s="1"/>
  <c r="BD19" i="39"/>
  <c r="BE19" i="39" s="1"/>
  <c r="BB19" i="39"/>
  <c r="BA19" i="39"/>
  <c r="BC19" i="39" s="1"/>
  <c r="BN18" i="39"/>
  <c r="BO18" i="39" s="1"/>
  <c r="BL18" i="39"/>
  <c r="BM18" i="39" s="1"/>
  <c r="BJ18" i="39"/>
  <c r="BK18" i="39" s="1"/>
  <c r="BH18" i="39"/>
  <c r="BI18" i="39" s="1"/>
  <c r="BF18" i="39"/>
  <c r="BG18" i="39" s="1"/>
  <c r="BD18" i="39"/>
  <c r="BE18" i="39" s="1"/>
  <c r="BA18" i="39"/>
  <c r="BC18" i="39" s="1"/>
  <c r="BN17" i="39"/>
  <c r="BO17" i="39" s="1"/>
  <c r="BL17" i="39"/>
  <c r="BM17" i="39" s="1"/>
  <c r="BJ17" i="39"/>
  <c r="BK17" i="39" s="1"/>
  <c r="BH17" i="39"/>
  <c r="BI17" i="39" s="1"/>
  <c r="BF17" i="39"/>
  <c r="BG17" i="39" s="1"/>
  <c r="BD17" i="39"/>
  <c r="BE17" i="39" s="1"/>
  <c r="BB17" i="39"/>
  <c r="BA17" i="39"/>
  <c r="BC17" i="39" s="1"/>
  <c r="BN16" i="39"/>
  <c r="BO16" i="39" s="1"/>
  <c r="BL16" i="39"/>
  <c r="BM16" i="39" s="1"/>
  <c r="BJ16" i="39"/>
  <c r="BK16" i="39" s="1"/>
  <c r="BH16" i="39"/>
  <c r="BI16" i="39" s="1"/>
  <c r="BF16" i="39"/>
  <c r="BG16" i="39" s="1"/>
  <c r="BD16" i="39"/>
  <c r="BE16" i="39" s="1"/>
  <c r="BA16" i="39"/>
  <c r="BC16" i="39" s="1"/>
  <c r="BN15" i="39"/>
  <c r="BO15" i="39" s="1"/>
  <c r="BL15" i="39"/>
  <c r="BM15" i="39" s="1"/>
  <c r="BJ15" i="39"/>
  <c r="BK15" i="39" s="1"/>
  <c r="BH15" i="39"/>
  <c r="BI15" i="39" s="1"/>
  <c r="BF15" i="39"/>
  <c r="BG15" i="39" s="1"/>
  <c r="BD15" i="39"/>
  <c r="BE15" i="39" s="1"/>
  <c r="BB15" i="39"/>
  <c r="BA15" i="39"/>
  <c r="BC15" i="39" s="1"/>
  <c r="BN14" i="39"/>
  <c r="BO14" i="39" s="1"/>
  <c r="BL14" i="39"/>
  <c r="BM14" i="39" s="1"/>
  <c r="BJ14" i="39"/>
  <c r="BK14" i="39" s="1"/>
  <c r="BH14" i="39"/>
  <c r="BI14" i="39" s="1"/>
  <c r="BF14" i="39"/>
  <c r="BG14" i="39" s="1"/>
  <c r="BD14" i="39"/>
  <c r="BE14" i="39" s="1"/>
  <c r="BA14" i="39"/>
  <c r="BC14" i="39" s="1"/>
  <c r="BN13" i="39"/>
  <c r="BO13" i="39" s="1"/>
  <c r="BL13" i="39"/>
  <c r="BM13" i="39" s="1"/>
  <c r="BJ13" i="39"/>
  <c r="BK13" i="39" s="1"/>
  <c r="BH13" i="39"/>
  <c r="BI13" i="39" s="1"/>
  <c r="BF13" i="39"/>
  <c r="BG13" i="39" s="1"/>
  <c r="BD13" i="39"/>
  <c r="BE13" i="39" s="1"/>
  <c r="BB13" i="39"/>
  <c r="BA13" i="39"/>
  <c r="BC13" i="39" s="1"/>
  <c r="BN12" i="39"/>
  <c r="BO12" i="39" s="1"/>
  <c r="BL12" i="39"/>
  <c r="BM12" i="39" s="1"/>
  <c r="BJ12" i="39"/>
  <c r="BK12" i="39" s="1"/>
  <c r="BH12" i="39"/>
  <c r="BI12" i="39" s="1"/>
  <c r="BF12" i="39"/>
  <c r="BG12" i="39" s="1"/>
  <c r="BD12" i="39"/>
  <c r="BE12" i="39" s="1"/>
  <c r="BA12" i="39"/>
  <c r="BC12" i="39" s="1"/>
  <c r="BN11" i="39"/>
  <c r="BO11" i="39" s="1"/>
  <c r="BL11" i="39"/>
  <c r="BM11" i="39" s="1"/>
  <c r="BJ11" i="39"/>
  <c r="BK11" i="39" s="1"/>
  <c r="BH11" i="39"/>
  <c r="BI11" i="39" s="1"/>
  <c r="BF11" i="39"/>
  <c r="BG11" i="39" s="1"/>
  <c r="BD11" i="39"/>
  <c r="BE11" i="39" s="1"/>
  <c r="BB11" i="39"/>
  <c r="BA11" i="39"/>
  <c r="BC11" i="39" s="1"/>
  <c r="BN10" i="39"/>
  <c r="BO10" i="39" s="1"/>
  <c r="BL10" i="39"/>
  <c r="BM10" i="39" s="1"/>
  <c r="BJ10" i="39"/>
  <c r="BK10" i="39" s="1"/>
  <c r="BH10" i="39"/>
  <c r="BI10" i="39" s="1"/>
  <c r="BF10" i="39"/>
  <c r="BG10" i="39" s="1"/>
  <c r="BD10" i="39"/>
  <c r="BE10" i="39" s="1"/>
  <c r="BA10" i="39"/>
  <c r="BC10" i="39" s="1"/>
  <c r="BN9" i="39"/>
  <c r="BO9" i="39" s="1"/>
  <c r="BL9" i="39"/>
  <c r="BM9" i="39" s="1"/>
  <c r="BJ9" i="39"/>
  <c r="BK9" i="39" s="1"/>
  <c r="BH9" i="39"/>
  <c r="BI9" i="39" s="1"/>
  <c r="BF9" i="39"/>
  <c r="BG9" i="39" s="1"/>
  <c r="BD9" i="39"/>
  <c r="BE9" i="39" s="1"/>
  <c r="BB9" i="39"/>
  <c r="BA9" i="39"/>
  <c r="BC9" i="39" s="1"/>
  <c r="BN8" i="39"/>
  <c r="BO8" i="39" s="1"/>
  <c r="BL8" i="39"/>
  <c r="BM8" i="39" s="1"/>
  <c r="BJ8" i="39"/>
  <c r="BK8" i="39" s="1"/>
  <c r="BH8" i="39"/>
  <c r="BI8" i="39" s="1"/>
  <c r="BF8" i="39"/>
  <c r="BG8" i="39" s="1"/>
  <c r="BD8" i="39"/>
  <c r="BE8" i="39" s="1"/>
  <c r="BA8" i="39"/>
  <c r="BC8" i="39" s="1"/>
  <c r="BN7" i="39"/>
  <c r="BO7" i="39" s="1"/>
  <c r="BL7" i="39"/>
  <c r="BM7" i="39" s="1"/>
  <c r="BJ7" i="39"/>
  <c r="BK7" i="39" s="1"/>
  <c r="BH7" i="39"/>
  <c r="BI7" i="39" s="1"/>
  <c r="BF7" i="39"/>
  <c r="BG7" i="39" s="1"/>
  <c r="BD7" i="39"/>
  <c r="BE7" i="39" s="1"/>
  <c r="BB7" i="39"/>
  <c r="BA7" i="39"/>
  <c r="BC7" i="39" s="1"/>
  <c r="BN6" i="39"/>
  <c r="BO6" i="39" s="1"/>
  <c r="BL6" i="39"/>
  <c r="BM6" i="39" s="1"/>
  <c r="BJ6" i="39"/>
  <c r="BK6" i="39" s="1"/>
  <c r="BH6" i="39"/>
  <c r="BI6" i="39" s="1"/>
  <c r="BF6" i="39"/>
  <c r="BG6" i="39" s="1"/>
  <c r="BD6" i="39"/>
  <c r="BE6" i="39" s="1"/>
  <c r="BA6" i="39"/>
  <c r="BC6" i="39" s="1"/>
  <c r="BN5" i="39"/>
  <c r="BO5" i="39" s="1"/>
  <c r="BL5" i="39"/>
  <c r="BM5" i="39" s="1"/>
  <c r="BJ5" i="39"/>
  <c r="BK5" i="39" s="1"/>
  <c r="BH5" i="39"/>
  <c r="BI5" i="39" s="1"/>
  <c r="BF5" i="39"/>
  <c r="BG5" i="39" s="1"/>
  <c r="BD5" i="39"/>
  <c r="BE5" i="39" s="1"/>
  <c r="BB5" i="39"/>
  <c r="BA5" i="39"/>
  <c r="BC5" i="39" s="1"/>
  <c r="BN4" i="39"/>
  <c r="BO4" i="39" s="1"/>
  <c r="BL4" i="39"/>
  <c r="BM4" i="39" s="1"/>
  <c r="BJ4" i="39"/>
  <c r="BK4" i="39" s="1"/>
  <c r="BH4" i="39"/>
  <c r="BI4" i="39" s="1"/>
  <c r="BF4" i="39"/>
  <c r="BG4" i="39" s="1"/>
  <c r="BD4" i="39"/>
  <c r="BE4" i="39" s="1"/>
  <c r="BA4" i="39"/>
  <c r="BC4" i="39" s="1"/>
  <c r="BN3" i="39"/>
  <c r="BO3" i="39" s="1"/>
  <c r="BL3" i="39"/>
  <c r="BM3" i="39" s="1"/>
  <c r="BJ3" i="39"/>
  <c r="BK3" i="39" s="1"/>
  <c r="BH3" i="39"/>
  <c r="BI3" i="39" s="1"/>
  <c r="BF3" i="39"/>
  <c r="BG3" i="39" s="1"/>
  <c r="BD3" i="39"/>
  <c r="BE3" i="39" s="1"/>
  <c r="BA3" i="39"/>
  <c r="T45" i="38"/>
  <c r="S45" i="38"/>
  <c r="R45" i="38"/>
  <c r="Q45" i="38"/>
  <c r="N45" i="38"/>
  <c r="P45" i="38" s="1"/>
  <c r="T44" i="38"/>
  <c r="S44" i="38"/>
  <c r="R44" i="38"/>
  <c r="Q44" i="38"/>
  <c r="O44" i="38"/>
  <c r="N44" i="38"/>
  <c r="P44" i="38" s="1"/>
  <c r="T43" i="38"/>
  <c r="S43" i="38"/>
  <c r="R43" i="38"/>
  <c r="Q43" i="38"/>
  <c r="N43" i="38"/>
  <c r="P43" i="38" s="1"/>
  <c r="T42" i="38"/>
  <c r="S42" i="38"/>
  <c r="R42" i="38"/>
  <c r="Q42" i="38"/>
  <c r="N42" i="38"/>
  <c r="P42" i="38" s="1"/>
  <c r="T41" i="38"/>
  <c r="S41" i="38"/>
  <c r="R41" i="38"/>
  <c r="Q41" i="38"/>
  <c r="N41" i="38"/>
  <c r="P41" i="38" s="1"/>
  <c r="T40" i="38"/>
  <c r="S40" i="38"/>
  <c r="R40" i="38"/>
  <c r="Q40" i="38"/>
  <c r="O40" i="38"/>
  <c r="N40" i="38"/>
  <c r="P40" i="38" s="1"/>
  <c r="T39" i="38"/>
  <c r="S39" i="38"/>
  <c r="R39" i="38"/>
  <c r="Q39" i="38"/>
  <c r="N39" i="38"/>
  <c r="P39" i="38" s="1"/>
  <c r="T38" i="38"/>
  <c r="S38" i="38"/>
  <c r="R38" i="38"/>
  <c r="Q38" i="38"/>
  <c r="N38" i="38"/>
  <c r="P38" i="38" s="1"/>
  <c r="T37" i="38"/>
  <c r="S37" i="38"/>
  <c r="R37" i="38"/>
  <c r="Q37" i="38"/>
  <c r="O37" i="38"/>
  <c r="N37" i="38"/>
  <c r="P37" i="38" s="1"/>
  <c r="T36" i="38"/>
  <c r="S36" i="38"/>
  <c r="R36" i="38"/>
  <c r="Q36" i="38"/>
  <c r="N36" i="38"/>
  <c r="P36" i="38" s="1"/>
  <c r="T35" i="38"/>
  <c r="S35" i="38"/>
  <c r="R35" i="38"/>
  <c r="Q35" i="38"/>
  <c r="N35" i="38"/>
  <c r="P35" i="38" s="1"/>
  <c r="T34" i="38"/>
  <c r="S34" i="38"/>
  <c r="R34" i="38"/>
  <c r="Q34" i="38"/>
  <c r="N34" i="38"/>
  <c r="P34" i="38" s="1"/>
  <c r="T33" i="38"/>
  <c r="S33" i="38"/>
  <c r="R33" i="38"/>
  <c r="Q33" i="38"/>
  <c r="O33" i="38"/>
  <c r="N33" i="38"/>
  <c r="P33" i="38" s="1"/>
  <c r="T32" i="38"/>
  <c r="S32" i="38"/>
  <c r="R32" i="38"/>
  <c r="Q32" i="38"/>
  <c r="N32" i="38"/>
  <c r="P32" i="38" s="1"/>
  <c r="T31" i="38"/>
  <c r="S31" i="38"/>
  <c r="R31" i="38"/>
  <c r="Q31" i="38"/>
  <c r="N31" i="38"/>
  <c r="P31" i="38" s="1"/>
  <c r="T30" i="38"/>
  <c r="S30" i="38"/>
  <c r="R30" i="38"/>
  <c r="Q30" i="38"/>
  <c r="N30" i="38"/>
  <c r="P30" i="38" s="1"/>
  <c r="T29" i="38"/>
  <c r="S29" i="38"/>
  <c r="R29" i="38"/>
  <c r="Q29" i="38"/>
  <c r="O29" i="38"/>
  <c r="N29" i="38"/>
  <c r="P29" i="38" s="1"/>
  <c r="T28" i="38"/>
  <c r="S28" i="38"/>
  <c r="R28" i="38"/>
  <c r="Q28" i="38"/>
  <c r="N28" i="38"/>
  <c r="P28" i="38" s="1"/>
  <c r="T27" i="38"/>
  <c r="S27" i="38"/>
  <c r="R27" i="38"/>
  <c r="Q27" i="38"/>
  <c r="N27" i="38"/>
  <c r="P27" i="38" s="1"/>
  <c r="T26" i="38"/>
  <c r="S26" i="38"/>
  <c r="R26" i="38"/>
  <c r="Q26" i="38"/>
  <c r="N26" i="38"/>
  <c r="P26" i="38" s="1"/>
  <c r="T25" i="38"/>
  <c r="S25" i="38"/>
  <c r="R25" i="38"/>
  <c r="Q25" i="38"/>
  <c r="O25" i="38"/>
  <c r="N25" i="38"/>
  <c r="P25" i="38" s="1"/>
  <c r="T24" i="38"/>
  <c r="S24" i="38"/>
  <c r="R24" i="38"/>
  <c r="Q24" i="38"/>
  <c r="N24" i="38"/>
  <c r="P24" i="38" s="1"/>
  <c r="T23" i="38"/>
  <c r="S23" i="38"/>
  <c r="R23" i="38"/>
  <c r="Q23" i="38"/>
  <c r="N23" i="38"/>
  <c r="P23" i="38" s="1"/>
  <c r="T22" i="38"/>
  <c r="S22" i="38"/>
  <c r="R22" i="38"/>
  <c r="Q22" i="38"/>
  <c r="N22" i="38"/>
  <c r="P22" i="38" s="1"/>
  <c r="T21" i="38"/>
  <c r="S21" i="38"/>
  <c r="R21" i="38"/>
  <c r="Q21" i="38"/>
  <c r="O21" i="38"/>
  <c r="N21" i="38"/>
  <c r="P21" i="38" s="1"/>
  <c r="T20" i="38"/>
  <c r="S20" i="38"/>
  <c r="R20" i="38"/>
  <c r="Q20" i="38"/>
  <c r="N20" i="38"/>
  <c r="P20" i="38" s="1"/>
  <c r="T19" i="38"/>
  <c r="S19" i="38"/>
  <c r="R19" i="38"/>
  <c r="Q19" i="38"/>
  <c r="N19" i="38"/>
  <c r="P19" i="38" s="1"/>
  <c r="T18" i="38"/>
  <c r="S18" i="38"/>
  <c r="R18" i="38"/>
  <c r="Q18" i="38"/>
  <c r="N18" i="38"/>
  <c r="P18" i="38" s="1"/>
  <c r="T17" i="38"/>
  <c r="S17" i="38"/>
  <c r="R17" i="38"/>
  <c r="Q17" i="38"/>
  <c r="O17" i="38"/>
  <c r="N17" i="38"/>
  <c r="P17" i="38" s="1"/>
  <c r="T16" i="38"/>
  <c r="S16" i="38"/>
  <c r="R16" i="38"/>
  <c r="Q16" i="38"/>
  <c r="N16" i="38"/>
  <c r="P16" i="38" s="1"/>
  <c r="T15" i="38"/>
  <c r="S15" i="38"/>
  <c r="R15" i="38"/>
  <c r="Q15" i="38"/>
  <c r="N15" i="38"/>
  <c r="P15" i="38" s="1"/>
  <c r="T14" i="38"/>
  <c r="S14" i="38"/>
  <c r="R14" i="38"/>
  <c r="Q14" i="38"/>
  <c r="N14" i="38"/>
  <c r="P14" i="38" s="1"/>
  <c r="T13" i="38"/>
  <c r="S13" i="38"/>
  <c r="R13" i="38"/>
  <c r="Q13" i="38"/>
  <c r="O13" i="38"/>
  <c r="N13" i="38"/>
  <c r="P13" i="38" s="1"/>
  <c r="T12" i="38"/>
  <c r="S12" i="38"/>
  <c r="R12" i="38"/>
  <c r="Q12" i="38"/>
  <c r="N12" i="38"/>
  <c r="P12" i="38" s="1"/>
  <c r="T11" i="38"/>
  <c r="S11" i="38"/>
  <c r="R11" i="38"/>
  <c r="Q11" i="38"/>
  <c r="O11" i="38"/>
  <c r="N11" i="38"/>
  <c r="P11" i="38" s="1"/>
  <c r="T10" i="38"/>
  <c r="S10" i="38"/>
  <c r="R10" i="38"/>
  <c r="Q10" i="38"/>
  <c r="N10" i="38"/>
  <c r="P10" i="38" s="1"/>
  <c r="T9" i="38"/>
  <c r="S9" i="38"/>
  <c r="R9" i="38"/>
  <c r="Q9" i="38"/>
  <c r="O9" i="38"/>
  <c r="N9" i="38"/>
  <c r="P9" i="38" s="1"/>
  <c r="T8" i="38"/>
  <c r="S8" i="38"/>
  <c r="R8" i="38"/>
  <c r="Q8" i="38"/>
  <c r="N8" i="38"/>
  <c r="P8" i="38" s="1"/>
  <c r="T7" i="38"/>
  <c r="S7" i="38"/>
  <c r="R7" i="38"/>
  <c r="Q7" i="38"/>
  <c r="O7" i="38"/>
  <c r="N7" i="38"/>
  <c r="P7" i="38" s="1"/>
  <c r="T6" i="38"/>
  <c r="S6" i="38"/>
  <c r="R6" i="38"/>
  <c r="Q6" i="38"/>
  <c r="N6" i="38"/>
  <c r="P6" i="38" s="1"/>
  <c r="T5" i="38"/>
  <c r="S5" i="38"/>
  <c r="R5" i="38"/>
  <c r="Q5" i="38"/>
  <c r="O5" i="38"/>
  <c r="N5" i="38"/>
  <c r="P5" i="38" s="1"/>
  <c r="T4" i="38"/>
  <c r="S4" i="38"/>
  <c r="R4" i="38"/>
  <c r="Q4" i="38"/>
  <c r="N4" i="38"/>
  <c r="P4" i="38" s="1"/>
  <c r="T3" i="38"/>
  <c r="S3" i="38"/>
  <c r="R3" i="38"/>
  <c r="Q3" i="38"/>
  <c r="O3" i="38"/>
  <c r="N3" i="38"/>
  <c r="P3" i="38" s="1"/>
  <c r="AO45" i="37"/>
  <c r="AP45" i="37" s="1"/>
  <c r="AM45" i="37"/>
  <c r="AN45" i="37" s="1"/>
  <c r="AK45" i="37"/>
  <c r="AL45" i="37" s="1"/>
  <c r="AI45" i="37"/>
  <c r="AJ45" i="37" s="1"/>
  <c r="AG45" i="37"/>
  <c r="AH45" i="37" s="1"/>
  <c r="AE45" i="37"/>
  <c r="AF45" i="37" s="1"/>
  <c r="AC45" i="37"/>
  <c r="AD45" i="37" s="1"/>
  <c r="Z45" i="37"/>
  <c r="AB45" i="37" s="1"/>
  <c r="AO44" i="37"/>
  <c r="AP44" i="37" s="1"/>
  <c r="AM44" i="37"/>
  <c r="AN44" i="37" s="1"/>
  <c r="AK44" i="37"/>
  <c r="AL44" i="37" s="1"/>
  <c r="AI44" i="37"/>
  <c r="AJ44" i="37" s="1"/>
  <c r="AG44" i="37"/>
  <c r="AH44" i="37" s="1"/>
  <c r="AE44" i="37"/>
  <c r="AF44" i="37" s="1"/>
  <c r="AC44" i="37"/>
  <c r="AD44" i="37" s="1"/>
  <c r="Z44" i="37"/>
  <c r="AB44" i="37" s="1"/>
  <c r="AP43" i="37"/>
  <c r="AO43" i="37"/>
  <c r="AN43" i="37"/>
  <c r="AM43" i="37"/>
  <c r="AL43" i="37"/>
  <c r="AK43" i="37"/>
  <c r="AJ43" i="37"/>
  <c r="AI43" i="37"/>
  <c r="AH43" i="37"/>
  <c r="AG43" i="37"/>
  <c r="AF43" i="37"/>
  <c r="AE43" i="37"/>
  <c r="AD43" i="37"/>
  <c r="AC43" i="37"/>
  <c r="AA43" i="37"/>
  <c r="Z43" i="37"/>
  <c r="AB43" i="37" s="1"/>
  <c r="AO42" i="37"/>
  <c r="AP42" i="37" s="1"/>
  <c r="AM42" i="37"/>
  <c r="AN42" i="37" s="1"/>
  <c r="AK42" i="37"/>
  <c r="AL42" i="37" s="1"/>
  <c r="AI42" i="37"/>
  <c r="AJ42" i="37" s="1"/>
  <c r="AG42" i="37"/>
  <c r="AH42" i="37" s="1"/>
  <c r="AE42" i="37"/>
  <c r="AF42" i="37" s="1"/>
  <c r="AC42" i="37"/>
  <c r="AD42" i="37" s="1"/>
  <c r="Z42" i="37"/>
  <c r="AB42" i="37" s="1"/>
  <c r="AO41" i="37"/>
  <c r="AP41" i="37" s="1"/>
  <c r="AM41" i="37"/>
  <c r="AN41" i="37" s="1"/>
  <c r="AK41" i="37"/>
  <c r="AL41" i="37" s="1"/>
  <c r="AI41" i="37"/>
  <c r="AJ41" i="37" s="1"/>
  <c r="AG41" i="37"/>
  <c r="AH41" i="37" s="1"/>
  <c r="AE41" i="37"/>
  <c r="AF41" i="37" s="1"/>
  <c r="AC41" i="37"/>
  <c r="AD41" i="37" s="1"/>
  <c r="Z41" i="37"/>
  <c r="AB41" i="37" s="1"/>
  <c r="AO40" i="37"/>
  <c r="AP40" i="37" s="1"/>
  <c r="AM40" i="37"/>
  <c r="AN40" i="37" s="1"/>
  <c r="AK40" i="37"/>
  <c r="AL40" i="37" s="1"/>
  <c r="AI40" i="37"/>
  <c r="AJ40" i="37" s="1"/>
  <c r="AG40" i="37"/>
  <c r="AH40" i="37" s="1"/>
  <c r="AE40" i="37"/>
  <c r="AF40" i="37" s="1"/>
  <c r="AC40" i="37"/>
  <c r="AD40" i="37" s="1"/>
  <c r="Z40" i="37"/>
  <c r="AB40" i="37" s="1"/>
  <c r="AO39" i="37"/>
  <c r="AP39" i="37" s="1"/>
  <c r="AM39" i="37"/>
  <c r="AN39" i="37" s="1"/>
  <c r="AK39" i="37"/>
  <c r="AL39" i="37" s="1"/>
  <c r="AI39" i="37"/>
  <c r="AJ39" i="37" s="1"/>
  <c r="AG39" i="37"/>
  <c r="AH39" i="37" s="1"/>
  <c r="AE39" i="37"/>
  <c r="AF39" i="37" s="1"/>
  <c r="AC39" i="37"/>
  <c r="AD39" i="37" s="1"/>
  <c r="Z39" i="37"/>
  <c r="AB39" i="37" s="1"/>
  <c r="AO38" i="37"/>
  <c r="AP38" i="37" s="1"/>
  <c r="AM38" i="37"/>
  <c r="AN38" i="37" s="1"/>
  <c r="AK38" i="37"/>
  <c r="AL38" i="37" s="1"/>
  <c r="AI38" i="37"/>
  <c r="AJ38" i="37" s="1"/>
  <c r="AG38" i="37"/>
  <c r="AH38" i="37" s="1"/>
  <c r="AE38" i="37"/>
  <c r="AF38" i="37" s="1"/>
  <c r="AC38" i="37"/>
  <c r="AD38" i="37" s="1"/>
  <c r="Z38" i="37"/>
  <c r="AB38" i="37" s="1"/>
  <c r="AO37" i="37"/>
  <c r="AP37" i="37" s="1"/>
  <c r="AM37" i="37"/>
  <c r="AN37" i="37" s="1"/>
  <c r="AK37" i="37"/>
  <c r="AL37" i="37" s="1"/>
  <c r="AI37" i="37"/>
  <c r="AJ37" i="37" s="1"/>
  <c r="AG37" i="37"/>
  <c r="AH37" i="37" s="1"/>
  <c r="AE37" i="37"/>
  <c r="AF37" i="37" s="1"/>
  <c r="AC37" i="37"/>
  <c r="AD37" i="37" s="1"/>
  <c r="Z37" i="37"/>
  <c r="AB37" i="37" s="1"/>
  <c r="AO36" i="37"/>
  <c r="AP36" i="37" s="1"/>
  <c r="AM36" i="37"/>
  <c r="AN36" i="37" s="1"/>
  <c r="AK36" i="37"/>
  <c r="AL36" i="37" s="1"/>
  <c r="AI36" i="37"/>
  <c r="AJ36" i="37" s="1"/>
  <c r="AG36" i="37"/>
  <c r="AH36" i="37" s="1"/>
  <c r="AE36" i="37"/>
  <c r="AF36" i="37" s="1"/>
  <c r="AC36" i="37"/>
  <c r="AD36" i="37" s="1"/>
  <c r="Z36" i="37"/>
  <c r="AB36" i="37" s="1"/>
  <c r="AO35" i="37"/>
  <c r="AP35" i="37" s="1"/>
  <c r="AM35" i="37"/>
  <c r="AN35" i="37" s="1"/>
  <c r="AK35" i="37"/>
  <c r="AL35" i="37" s="1"/>
  <c r="AI35" i="37"/>
  <c r="AJ35" i="37" s="1"/>
  <c r="AG35" i="37"/>
  <c r="AH35" i="37" s="1"/>
  <c r="AE35" i="37"/>
  <c r="AF35" i="37" s="1"/>
  <c r="AC35" i="37"/>
  <c r="AD35" i="37" s="1"/>
  <c r="Z35" i="37"/>
  <c r="AB35" i="37" s="1"/>
  <c r="AO34" i="37"/>
  <c r="AP34" i="37" s="1"/>
  <c r="AM34" i="37"/>
  <c r="AN34" i="37" s="1"/>
  <c r="AK34" i="37"/>
  <c r="AL34" i="37" s="1"/>
  <c r="AI34" i="37"/>
  <c r="AJ34" i="37" s="1"/>
  <c r="AG34" i="37"/>
  <c r="AH34" i="37" s="1"/>
  <c r="AE34" i="37"/>
  <c r="AF34" i="37" s="1"/>
  <c r="AC34" i="37"/>
  <c r="AD34" i="37" s="1"/>
  <c r="Z34" i="37"/>
  <c r="AB34" i="37" s="1"/>
  <c r="AO33" i="37"/>
  <c r="AP33" i="37" s="1"/>
  <c r="AM33" i="37"/>
  <c r="AN33" i="37" s="1"/>
  <c r="AK33" i="37"/>
  <c r="AL33" i="37" s="1"/>
  <c r="AI33" i="37"/>
  <c r="AJ33" i="37" s="1"/>
  <c r="AG33" i="37"/>
  <c r="AH33" i="37" s="1"/>
  <c r="AE33" i="37"/>
  <c r="AF33" i="37" s="1"/>
  <c r="AC33" i="37"/>
  <c r="AD33" i="37" s="1"/>
  <c r="Z33" i="37"/>
  <c r="AB33" i="37" s="1"/>
  <c r="AO32" i="37"/>
  <c r="AP32" i="37" s="1"/>
  <c r="AM32" i="37"/>
  <c r="AN32" i="37" s="1"/>
  <c r="AK32" i="37"/>
  <c r="AL32" i="37" s="1"/>
  <c r="AI32" i="37"/>
  <c r="AJ32" i="37" s="1"/>
  <c r="AG32" i="37"/>
  <c r="AH32" i="37" s="1"/>
  <c r="AE32" i="37"/>
  <c r="AF32" i="37" s="1"/>
  <c r="AC32" i="37"/>
  <c r="AD32" i="37" s="1"/>
  <c r="Z32" i="37"/>
  <c r="AB32" i="37" s="1"/>
  <c r="AO31" i="37"/>
  <c r="AP31" i="37" s="1"/>
  <c r="AM31" i="37"/>
  <c r="AN31" i="37" s="1"/>
  <c r="AK31" i="37"/>
  <c r="AL31" i="37" s="1"/>
  <c r="AI31" i="37"/>
  <c r="AJ31" i="37" s="1"/>
  <c r="AG31" i="37"/>
  <c r="AH31" i="37" s="1"/>
  <c r="AE31" i="37"/>
  <c r="AF31" i="37" s="1"/>
  <c r="AC31" i="37"/>
  <c r="AD31" i="37" s="1"/>
  <c r="Z31" i="37"/>
  <c r="AB31" i="37" s="1"/>
  <c r="AO30" i="37"/>
  <c r="AP30" i="37" s="1"/>
  <c r="AM30" i="37"/>
  <c r="AN30" i="37" s="1"/>
  <c r="AK30" i="37"/>
  <c r="AL30" i="37" s="1"/>
  <c r="AI30" i="37"/>
  <c r="AJ30" i="37" s="1"/>
  <c r="AG30" i="37"/>
  <c r="AH30" i="37" s="1"/>
  <c r="AE30" i="37"/>
  <c r="AF30" i="37" s="1"/>
  <c r="AC30" i="37"/>
  <c r="AD30" i="37" s="1"/>
  <c r="Z30" i="37"/>
  <c r="AB30" i="37" s="1"/>
  <c r="AO29" i="37"/>
  <c r="AP29" i="37" s="1"/>
  <c r="AM29" i="37"/>
  <c r="AN29" i="37" s="1"/>
  <c r="AK29" i="37"/>
  <c r="AL29" i="37" s="1"/>
  <c r="AI29" i="37"/>
  <c r="AJ29" i="37" s="1"/>
  <c r="AG29" i="37"/>
  <c r="AH29" i="37" s="1"/>
  <c r="AE29" i="37"/>
  <c r="AF29" i="37" s="1"/>
  <c r="AC29" i="37"/>
  <c r="AD29" i="37" s="1"/>
  <c r="Z29" i="37"/>
  <c r="AB29" i="37" s="1"/>
  <c r="AO28" i="37"/>
  <c r="AP28" i="37" s="1"/>
  <c r="AM28" i="37"/>
  <c r="AN28" i="37" s="1"/>
  <c r="AK28" i="37"/>
  <c r="AL28" i="37" s="1"/>
  <c r="AI28" i="37"/>
  <c r="AJ28" i="37" s="1"/>
  <c r="AG28" i="37"/>
  <c r="AH28" i="37" s="1"/>
  <c r="AE28" i="37"/>
  <c r="AF28" i="37" s="1"/>
  <c r="AC28" i="37"/>
  <c r="AD28" i="37" s="1"/>
  <c r="Z28" i="37"/>
  <c r="AB28" i="37" s="1"/>
  <c r="AO27" i="37"/>
  <c r="AP27" i="37" s="1"/>
  <c r="AM27" i="37"/>
  <c r="AN27" i="37" s="1"/>
  <c r="AK27" i="37"/>
  <c r="AL27" i="37" s="1"/>
  <c r="AI27" i="37"/>
  <c r="AJ27" i="37" s="1"/>
  <c r="AG27" i="37"/>
  <c r="AH27" i="37" s="1"/>
  <c r="AE27" i="37"/>
  <c r="AF27" i="37" s="1"/>
  <c r="AC27" i="37"/>
  <c r="AD27" i="37" s="1"/>
  <c r="Z27" i="37"/>
  <c r="AB27" i="37" s="1"/>
  <c r="AO26" i="37"/>
  <c r="AP26" i="37" s="1"/>
  <c r="AM26" i="37"/>
  <c r="AN26" i="37" s="1"/>
  <c r="AK26" i="37"/>
  <c r="AL26" i="37" s="1"/>
  <c r="AI26" i="37"/>
  <c r="AJ26" i="37" s="1"/>
  <c r="AG26" i="37"/>
  <c r="AH26" i="37" s="1"/>
  <c r="AE26" i="37"/>
  <c r="AF26" i="37" s="1"/>
  <c r="AC26" i="37"/>
  <c r="AD26" i="37" s="1"/>
  <c r="Z26" i="37"/>
  <c r="AB26" i="37" s="1"/>
  <c r="AO25" i="37"/>
  <c r="AP25" i="37" s="1"/>
  <c r="AM25" i="37"/>
  <c r="AN25" i="37" s="1"/>
  <c r="AK25" i="37"/>
  <c r="AL25" i="37" s="1"/>
  <c r="AI25" i="37"/>
  <c r="AJ25" i="37" s="1"/>
  <c r="AG25" i="37"/>
  <c r="AH25" i="37" s="1"/>
  <c r="AE25" i="37"/>
  <c r="AF25" i="37" s="1"/>
  <c r="AC25" i="37"/>
  <c r="AD25" i="37" s="1"/>
  <c r="Z25" i="37"/>
  <c r="AB25" i="37" s="1"/>
  <c r="AO24" i="37"/>
  <c r="AP24" i="37" s="1"/>
  <c r="AM24" i="37"/>
  <c r="AN24" i="37" s="1"/>
  <c r="AK24" i="37"/>
  <c r="AL24" i="37" s="1"/>
  <c r="AI24" i="37"/>
  <c r="AJ24" i="37" s="1"/>
  <c r="AG24" i="37"/>
  <c r="AH24" i="37" s="1"/>
  <c r="AE24" i="37"/>
  <c r="AF24" i="37" s="1"/>
  <c r="AC24" i="37"/>
  <c r="AD24" i="37" s="1"/>
  <c r="Z24" i="37"/>
  <c r="AB24" i="37" s="1"/>
  <c r="AO23" i="37"/>
  <c r="AP23" i="37" s="1"/>
  <c r="AM23" i="37"/>
  <c r="AN23" i="37" s="1"/>
  <c r="AK23" i="37"/>
  <c r="AL23" i="37" s="1"/>
  <c r="AI23" i="37"/>
  <c r="AJ23" i="37" s="1"/>
  <c r="AG23" i="37"/>
  <c r="AH23" i="37" s="1"/>
  <c r="AE23" i="37"/>
  <c r="AF23" i="37" s="1"/>
  <c r="AC23" i="37"/>
  <c r="AD23" i="37" s="1"/>
  <c r="Z23" i="37"/>
  <c r="AB23" i="37" s="1"/>
  <c r="AO22" i="37"/>
  <c r="AP22" i="37" s="1"/>
  <c r="AM22" i="37"/>
  <c r="AN22" i="37" s="1"/>
  <c r="AK22" i="37"/>
  <c r="AL22" i="37" s="1"/>
  <c r="AI22" i="37"/>
  <c r="AJ22" i="37" s="1"/>
  <c r="AG22" i="37"/>
  <c r="AH22" i="37" s="1"/>
  <c r="AE22" i="37"/>
  <c r="AF22" i="37" s="1"/>
  <c r="AC22" i="37"/>
  <c r="AD22" i="37" s="1"/>
  <c r="Z22" i="37"/>
  <c r="AB22" i="37" s="1"/>
  <c r="AO21" i="37"/>
  <c r="AP21" i="37" s="1"/>
  <c r="AM21" i="37"/>
  <c r="AN21" i="37" s="1"/>
  <c r="AK21" i="37"/>
  <c r="AL21" i="37" s="1"/>
  <c r="AI21" i="37"/>
  <c r="AJ21" i="37" s="1"/>
  <c r="AG21" i="37"/>
  <c r="AH21" i="37" s="1"/>
  <c r="AE21" i="37"/>
  <c r="AF21" i="37" s="1"/>
  <c r="AC21" i="37"/>
  <c r="AD21" i="37" s="1"/>
  <c r="Z21" i="37"/>
  <c r="AB21" i="37" s="1"/>
  <c r="AO20" i="37"/>
  <c r="AP20" i="37" s="1"/>
  <c r="AM20" i="37"/>
  <c r="AN20" i="37" s="1"/>
  <c r="AK20" i="37"/>
  <c r="AL20" i="37" s="1"/>
  <c r="AI20" i="37"/>
  <c r="AJ20" i="37" s="1"/>
  <c r="AG20" i="37"/>
  <c r="AH20" i="37" s="1"/>
  <c r="AE20" i="37"/>
  <c r="AF20" i="37" s="1"/>
  <c r="AC20" i="37"/>
  <c r="AD20" i="37" s="1"/>
  <c r="Z20" i="37"/>
  <c r="AB20" i="37" s="1"/>
  <c r="AO19" i="37"/>
  <c r="AP19" i="37" s="1"/>
  <c r="AM19" i="37"/>
  <c r="AN19" i="37" s="1"/>
  <c r="AK19" i="37"/>
  <c r="AL19" i="37" s="1"/>
  <c r="AI19" i="37"/>
  <c r="AJ19" i="37" s="1"/>
  <c r="AG19" i="37"/>
  <c r="AH19" i="37" s="1"/>
  <c r="AE19" i="37"/>
  <c r="AF19" i="37" s="1"/>
  <c r="AC19" i="37"/>
  <c r="AD19" i="37" s="1"/>
  <c r="Z19" i="37"/>
  <c r="AB19" i="37" s="1"/>
  <c r="AO18" i="37"/>
  <c r="AP18" i="37" s="1"/>
  <c r="AM18" i="37"/>
  <c r="AN18" i="37" s="1"/>
  <c r="AK18" i="37"/>
  <c r="AL18" i="37" s="1"/>
  <c r="AI18" i="37"/>
  <c r="AJ18" i="37" s="1"/>
  <c r="AG18" i="37"/>
  <c r="AH18" i="37" s="1"/>
  <c r="AE18" i="37"/>
  <c r="AF18" i="37" s="1"/>
  <c r="AC18" i="37"/>
  <c r="AD18" i="37" s="1"/>
  <c r="Z18" i="37"/>
  <c r="AB18" i="37" s="1"/>
  <c r="AO17" i="37"/>
  <c r="AP17" i="37" s="1"/>
  <c r="AM17" i="37"/>
  <c r="AN17" i="37" s="1"/>
  <c r="AK17" i="37"/>
  <c r="AL17" i="37" s="1"/>
  <c r="AI17" i="37"/>
  <c r="AJ17" i="37" s="1"/>
  <c r="AG17" i="37"/>
  <c r="AH17" i="37" s="1"/>
  <c r="AE17" i="37"/>
  <c r="AF17" i="37" s="1"/>
  <c r="AC17" i="37"/>
  <c r="AD17" i="37" s="1"/>
  <c r="Z17" i="37"/>
  <c r="AB17" i="37" s="1"/>
  <c r="AO16" i="37"/>
  <c r="AP16" i="37" s="1"/>
  <c r="AM16" i="37"/>
  <c r="AN16" i="37" s="1"/>
  <c r="AK16" i="37"/>
  <c r="AL16" i="37" s="1"/>
  <c r="AI16" i="37"/>
  <c r="AJ16" i="37" s="1"/>
  <c r="AG16" i="37"/>
  <c r="AH16" i="37" s="1"/>
  <c r="AE16" i="37"/>
  <c r="AF16" i="37" s="1"/>
  <c r="AC16" i="37"/>
  <c r="AD16" i="37" s="1"/>
  <c r="Z16" i="37"/>
  <c r="AB16" i="37" s="1"/>
  <c r="AO15" i="37"/>
  <c r="AP15" i="37" s="1"/>
  <c r="AM15" i="37"/>
  <c r="AN15" i="37" s="1"/>
  <c r="AK15" i="37"/>
  <c r="AL15" i="37" s="1"/>
  <c r="AI15" i="37"/>
  <c r="AJ15" i="37" s="1"/>
  <c r="AG15" i="37"/>
  <c r="AH15" i="37" s="1"/>
  <c r="AE15" i="37"/>
  <c r="AF15" i="37" s="1"/>
  <c r="AC15" i="37"/>
  <c r="AD15" i="37" s="1"/>
  <c r="Z15" i="37"/>
  <c r="AB15" i="37" s="1"/>
  <c r="AO14" i="37"/>
  <c r="AP14" i="37" s="1"/>
  <c r="AM14" i="37"/>
  <c r="AN14" i="37" s="1"/>
  <c r="AK14" i="37"/>
  <c r="AL14" i="37" s="1"/>
  <c r="AI14" i="37"/>
  <c r="AJ14" i="37" s="1"/>
  <c r="AG14" i="37"/>
  <c r="AH14" i="37" s="1"/>
  <c r="AE14" i="37"/>
  <c r="AF14" i="37" s="1"/>
  <c r="AC14" i="37"/>
  <c r="AD14" i="37" s="1"/>
  <c r="AA14" i="37"/>
  <c r="Z14" i="37"/>
  <c r="AQ13" i="37"/>
  <c r="AO13" i="37"/>
  <c r="AP13" i="37" s="1"/>
  <c r="AM13" i="37"/>
  <c r="AN13" i="37" s="1"/>
  <c r="AK13" i="37"/>
  <c r="AL13" i="37" s="1"/>
  <c r="AI13" i="37"/>
  <c r="AJ13" i="37" s="1"/>
  <c r="AG13" i="37"/>
  <c r="AH13" i="37" s="1"/>
  <c r="AE13" i="37"/>
  <c r="AF13" i="37" s="1"/>
  <c r="AC13" i="37"/>
  <c r="AD13" i="37" s="1"/>
  <c r="AA13" i="37"/>
  <c r="Z13" i="37"/>
  <c r="AB13" i="37" s="1"/>
  <c r="AQ12" i="37"/>
  <c r="AO12" i="37"/>
  <c r="AP12" i="37" s="1"/>
  <c r="AM12" i="37"/>
  <c r="AN12" i="37" s="1"/>
  <c r="AK12" i="37"/>
  <c r="AL12" i="37" s="1"/>
  <c r="AI12" i="37"/>
  <c r="AJ12" i="37" s="1"/>
  <c r="AG12" i="37"/>
  <c r="AH12" i="37" s="1"/>
  <c r="AE12" i="37"/>
  <c r="AF12" i="37" s="1"/>
  <c r="AC12" i="37"/>
  <c r="AD12" i="37" s="1"/>
  <c r="AA12" i="37"/>
  <c r="Z12" i="37"/>
  <c r="AB12" i="37" s="1"/>
  <c r="AQ11" i="37"/>
  <c r="AO11" i="37"/>
  <c r="AP11" i="37" s="1"/>
  <c r="AM11" i="37"/>
  <c r="AN11" i="37" s="1"/>
  <c r="AK11" i="37"/>
  <c r="AL11" i="37" s="1"/>
  <c r="AI11" i="37"/>
  <c r="AJ11" i="37" s="1"/>
  <c r="AG11" i="37"/>
  <c r="AH11" i="37" s="1"/>
  <c r="AE11" i="37"/>
  <c r="AF11" i="37" s="1"/>
  <c r="AC11" i="37"/>
  <c r="AD11" i="37" s="1"/>
  <c r="AA11" i="37"/>
  <c r="Z11" i="37"/>
  <c r="AB11" i="37" s="1"/>
  <c r="AQ10" i="37"/>
  <c r="AO10" i="37"/>
  <c r="AP10" i="37" s="1"/>
  <c r="AM10" i="37"/>
  <c r="AN10" i="37" s="1"/>
  <c r="AK10" i="37"/>
  <c r="AL10" i="37" s="1"/>
  <c r="AI10" i="37"/>
  <c r="AJ10" i="37" s="1"/>
  <c r="AG10" i="37"/>
  <c r="AH10" i="37" s="1"/>
  <c r="AE10" i="37"/>
  <c r="AF10" i="37" s="1"/>
  <c r="AC10" i="37"/>
  <c r="AD10" i="37" s="1"/>
  <c r="AA10" i="37"/>
  <c r="Z10" i="37"/>
  <c r="AB10" i="37" s="1"/>
  <c r="AQ9" i="37"/>
  <c r="AO9" i="37"/>
  <c r="AP9" i="37" s="1"/>
  <c r="AM9" i="37"/>
  <c r="AN9" i="37" s="1"/>
  <c r="AK9" i="37"/>
  <c r="AL9" i="37" s="1"/>
  <c r="AI9" i="37"/>
  <c r="AJ9" i="37" s="1"/>
  <c r="AG9" i="37"/>
  <c r="AH9" i="37" s="1"/>
  <c r="AE9" i="37"/>
  <c r="AF9" i="37" s="1"/>
  <c r="AC9" i="37"/>
  <c r="AD9" i="37" s="1"/>
  <c r="AA9" i="37"/>
  <c r="Z9" i="37"/>
  <c r="AB9" i="37" s="1"/>
  <c r="AQ8" i="37"/>
  <c r="AO8" i="37"/>
  <c r="AP8" i="37" s="1"/>
  <c r="AM8" i="37"/>
  <c r="AN8" i="37" s="1"/>
  <c r="AK8" i="37"/>
  <c r="AL8" i="37" s="1"/>
  <c r="AI8" i="37"/>
  <c r="AJ8" i="37" s="1"/>
  <c r="AG8" i="37"/>
  <c r="AH8" i="37" s="1"/>
  <c r="AE8" i="37"/>
  <c r="AF8" i="37" s="1"/>
  <c r="AC8" i="37"/>
  <c r="AD8" i="37" s="1"/>
  <c r="AA8" i="37"/>
  <c r="Z8" i="37"/>
  <c r="AB8" i="37" s="1"/>
  <c r="AQ7" i="37"/>
  <c r="AO7" i="37"/>
  <c r="AP7" i="37" s="1"/>
  <c r="AM7" i="37"/>
  <c r="AN7" i="37" s="1"/>
  <c r="AK7" i="37"/>
  <c r="AL7" i="37" s="1"/>
  <c r="AI7" i="37"/>
  <c r="AJ7" i="37" s="1"/>
  <c r="AG7" i="37"/>
  <c r="AH7" i="37" s="1"/>
  <c r="AE7" i="37"/>
  <c r="AF7" i="37" s="1"/>
  <c r="AC7" i="37"/>
  <c r="AD7" i="37" s="1"/>
  <c r="AA7" i="37"/>
  <c r="Z7" i="37"/>
  <c r="AB7" i="37" s="1"/>
  <c r="AQ6" i="37"/>
  <c r="AO6" i="37"/>
  <c r="AP6" i="37" s="1"/>
  <c r="AM6" i="37"/>
  <c r="AN6" i="37" s="1"/>
  <c r="AK6" i="37"/>
  <c r="AL6" i="37" s="1"/>
  <c r="AI6" i="37"/>
  <c r="AJ6" i="37" s="1"/>
  <c r="AG6" i="37"/>
  <c r="AH6" i="37" s="1"/>
  <c r="AE6" i="37"/>
  <c r="AF6" i="37" s="1"/>
  <c r="AC6" i="37"/>
  <c r="AD6" i="37" s="1"/>
  <c r="AA6" i="37"/>
  <c r="Z6" i="37"/>
  <c r="AB6" i="37" s="1"/>
  <c r="AQ5" i="37"/>
  <c r="AO5" i="37"/>
  <c r="AP5" i="37" s="1"/>
  <c r="AM5" i="37"/>
  <c r="AN5" i="37" s="1"/>
  <c r="AK5" i="37"/>
  <c r="AL5" i="37" s="1"/>
  <c r="AI5" i="37"/>
  <c r="AJ5" i="37" s="1"/>
  <c r="AG5" i="37"/>
  <c r="AH5" i="37" s="1"/>
  <c r="AE5" i="37"/>
  <c r="AF5" i="37" s="1"/>
  <c r="AC5" i="37"/>
  <c r="AD5" i="37" s="1"/>
  <c r="AA5" i="37"/>
  <c r="Z5" i="37"/>
  <c r="AB5" i="37" s="1"/>
  <c r="AQ4" i="37"/>
  <c r="AO4" i="37"/>
  <c r="AP4" i="37" s="1"/>
  <c r="AM4" i="37"/>
  <c r="AN4" i="37" s="1"/>
  <c r="AK4" i="37"/>
  <c r="AL4" i="37" s="1"/>
  <c r="AI4" i="37"/>
  <c r="AJ4" i="37" s="1"/>
  <c r="AG4" i="37"/>
  <c r="AH4" i="37" s="1"/>
  <c r="AE4" i="37"/>
  <c r="AF4" i="37" s="1"/>
  <c r="AC4" i="37"/>
  <c r="AD4" i="37" s="1"/>
  <c r="AA4" i="37"/>
  <c r="Z4" i="37"/>
  <c r="AB4" i="37" s="1"/>
  <c r="AQ3" i="37"/>
  <c r="AO3" i="37"/>
  <c r="AP3" i="37" s="1"/>
  <c r="AM3" i="37"/>
  <c r="AN3" i="37" s="1"/>
  <c r="AK3" i="37"/>
  <c r="AL3" i="37" s="1"/>
  <c r="AI3" i="37"/>
  <c r="AJ3" i="37" s="1"/>
  <c r="AG3" i="37"/>
  <c r="AH3" i="37" s="1"/>
  <c r="AE3" i="37"/>
  <c r="AF3" i="37" s="1"/>
  <c r="AC3" i="37"/>
  <c r="AD3" i="37" s="1"/>
  <c r="AA3" i="37"/>
  <c r="Z3" i="37"/>
  <c r="AB3" i="37" s="1"/>
  <c r="BQ45" i="36"/>
  <c r="BR45" i="36" s="1"/>
  <c r="BO45" i="36"/>
  <c r="BP45" i="36" s="1"/>
  <c r="BM45" i="36"/>
  <c r="BN45" i="36" s="1"/>
  <c r="BK45" i="36"/>
  <c r="BL45" i="36" s="1"/>
  <c r="BI45" i="36"/>
  <c r="BJ45" i="36" s="1"/>
  <c r="BG45" i="36"/>
  <c r="BH45" i="36" s="1"/>
  <c r="BE45" i="36"/>
  <c r="BF45" i="36" s="1"/>
  <c r="BC45" i="36"/>
  <c r="BD45" i="36" s="1"/>
  <c r="AZ45" i="36"/>
  <c r="BB45" i="36" s="1"/>
  <c r="BQ44" i="36"/>
  <c r="BR44" i="36" s="1"/>
  <c r="BO44" i="36"/>
  <c r="BP44" i="36" s="1"/>
  <c r="BM44" i="36"/>
  <c r="BN44" i="36" s="1"/>
  <c r="BK44" i="36"/>
  <c r="BL44" i="36" s="1"/>
  <c r="BI44" i="36"/>
  <c r="BJ44" i="36" s="1"/>
  <c r="BG44" i="36"/>
  <c r="BH44" i="36" s="1"/>
  <c r="BE44" i="36"/>
  <c r="BF44" i="36" s="1"/>
  <c r="BC44" i="36"/>
  <c r="BD44" i="36" s="1"/>
  <c r="AZ44" i="36"/>
  <c r="BB44" i="36" s="1"/>
  <c r="BQ43" i="36"/>
  <c r="BR43" i="36" s="1"/>
  <c r="BO43" i="36"/>
  <c r="BP43" i="36" s="1"/>
  <c r="BM43" i="36"/>
  <c r="BN43" i="36" s="1"/>
  <c r="BK43" i="36"/>
  <c r="BL43" i="36" s="1"/>
  <c r="BI43" i="36"/>
  <c r="BJ43" i="36" s="1"/>
  <c r="BG43" i="36"/>
  <c r="BH43" i="36" s="1"/>
  <c r="BE43" i="36"/>
  <c r="BF43" i="36" s="1"/>
  <c r="BC43" i="36"/>
  <c r="BD43" i="36" s="1"/>
  <c r="AZ43" i="36"/>
  <c r="BB43" i="36" s="1"/>
  <c r="BR42" i="36"/>
  <c r="BQ42" i="36"/>
  <c r="BP42" i="36"/>
  <c r="BO42" i="36"/>
  <c r="BN42" i="36"/>
  <c r="BM42" i="36"/>
  <c r="BL42" i="36"/>
  <c r="BK42" i="36"/>
  <c r="BJ42" i="36"/>
  <c r="BI42" i="36"/>
  <c r="BH42" i="36"/>
  <c r="BG42" i="36"/>
  <c r="BF42" i="36"/>
  <c r="BE42" i="36"/>
  <c r="BD42" i="36"/>
  <c r="BC42" i="36"/>
  <c r="BA42" i="36"/>
  <c r="AZ42" i="36"/>
  <c r="BB42" i="36" s="1"/>
  <c r="BQ41" i="36"/>
  <c r="BR41" i="36" s="1"/>
  <c r="BO41" i="36"/>
  <c r="BP41" i="36" s="1"/>
  <c r="BM41" i="36"/>
  <c r="BN41" i="36" s="1"/>
  <c r="BK41" i="36"/>
  <c r="BL41" i="36" s="1"/>
  <c r="BI41" i="36"/>
  <c r="BJ41" i="36" s="1"/>
  <c r="BG41" i="36"/>
  <c r="BH41" i="36" s="1"/>
  <c r="BE41" i="36"/>
  <c r="BF41" i="36" s="1"/>
  <c r="BC41" i="36"/>
  <c r="BD41" i="36" s="1"/>
  <c r="AZ41" i="36"/>
  <c r="BB41" i="36" s="1"/>
  <c r="BQ40" i="36"/>
  <c r="BR40" i="36" s="1"/>
  <c r="BO40" i="36"/>
  <c r="BP40" i="36" s="1"/>
  <c r="BM40" i="36"/>
  <c r="BN40" i="36" s="1"/>
  <c r="BK40" i="36"/>
  <c r="BL40" i="36" s="1"/>
  <c r="BI40" i="36"/>
  <c r="BJ40" i="36" s="1"/>
  <c r="BG40" i="36"/>
  <c r="BH40" i="36" s="1"/>
  <c r="BE40" i="36"/>
  <c r="BF40" i="36" s="1"/>
  <c r="BD40" i="36"/>
  <c r="BC40" i="36"/>
  <c r="BA40" i="36"/>
  <c r="AZ40" i="36"/>
  <c r="BB40" i="36" s="1"/>
  <c r="BQ39" i="36"/>
  <c r="BR39" i="36" s="1"/>
  <c r="BO39" i="36"/>
  <c r="BP39" i="36" s="1"/>
  <c r="BM39" i="36"/>
  <c r="BN39" i="36" s="1"/>
  <c r="BK39" i="36"/>
  <c r="BL39" i="36" s="1"/>
  <c r="BI39" i="36"/>
  <c r="BJ39" i="36" s="1"/>
  <c r="BG39" i="36"/>
  <c r="BH39" i="36" s="1"/>
  <c r="BE39" i="36"/>
  <c r="BF39" i="36" s="1"/>
  <c r="BC39" i="36"/>
  <c r="BD39" i="36" s="1"/>
  <c r="AZ39" i="36"/>
  <c r="BB39" i="36" s="1"/>
  <c r="BQ38" i="36"/>
  <c r="BR38" i="36" s="1"/>
  <c r="BO38" i="36"/>
  <c r="BP38" i="36" s="1"/>
  <c r="BM38" i="36"/>
  <c r="BN38" i="36" s="1"/>
  <c r="BK38" i="36"/>
  <c r="BL38" i="36" s="1"/>
  <c r="BI38" i="36"/>
  <c r="BJ38" i="36" s="1"/>
  <c r="BG38" i="36"/>
  <c r="BH38" i="36" s="1"/>
  <c r="BE38" i="36"/>
  <c r="BF38" i="36" s="1"/>
  <c r="BC38" i="36"/>
  <c r="BD38" i="36" s="1"/>
  <c r="AZ38" i="36"/>
  <c r="BB38" i="36" s="1"/>
  <c r="BQ37" i="36"/>
  <c r="BR37" i="36" s="1"/>
  <c r="BO37" i="36"/>
  <c r="BP37" i="36" s="1"/>
  <c r="BM37" i="36"/>
  <c r="BN37" i="36" s="1"/>
  <c r="BK37" i="36"/>
  <c r="BL37" i="36" s="1"/>
  <c r="BI37" i="36"/>
  <c r="BJ37" i="36" s="1"/>
  <c r="BG37" i="36"/>
  <c r="BH37" i="36" s="1"/>
  <c r="BE37" i="36"/>
  <c r="BF37" i="36" s="1"/>
  <c r="BC37" i="36"/>
  <c r="BD37" i="36" s="1"/>
  <c r="AZ37" i="36"/>
  <c r="BB37" i="36" s="1"/>
  <c r="BR36" i="36"/>
  <c r="BQ36" i="36"/>
  <c r="BP36" i="36"/>
  <c r="BO36" i="36"/>
  <c r="BN36" i="36"/>
  <c r="BM36" i="36"/>
  <c r="BL36" i="36"/>
  <c r="BK36" i="36"/>
  <c r="BJ36" i="36"/>
  <c r="BI36" i="36"/>
  <c r="BH36" i="36"/>
  <c r="BG36" i="36"/>
  <c r="BF36" i="36"/>
  <c r="BE36" i="36"/>
  <c r="BD36" i="36"/>
  <c r="BC36" i="36"/>
  <c r="BA36" i="36"/>
  <c r="AZ36" i="36"/>
  <c r="BB36" i="36" s="1"/>
  <c r="BQ35" i="36"/>
  <c r="BR35" i="36" s="1"/>
  <c r="BO35" i="36"/>
  <c r="BP35" i="36" s="1"/>
  <c r="BM35" i="36"/>
  <c r="BN35" i="36" s="1"/>
  <c r="BK35" i="36"/>
  <c r="BL35" i="36" s="1"/>
  <c r="BI35" i="36"/>
  <c r="BJ35" i="36" s="1"/>
  <c r="BG35" i="36"/>
  <c r="BH35" i="36" s="1"/>
  <c r="BE35" i="36"/>
  <c r="BF35" i="36" s="1"/>
  <c r="BC35" i="36"/>
  <c r="BD35" i="36" s="1"/>
  <c r="AZ35" i="36"/>
  <c r="BB35" i="36" s="1"/>
  <c r="BQ34" i="36"/>
  <c r="BR34" i="36" s="1"/>
  <c r="BO34" i="36"/>
  <c r="BP34" i="36" s="1"/>
  <c r="BM34" i="36"/>
  <c r="BN34" i="36" s="1"/>
  <c r="BK34" i="36"/>
  <c r="BL34" i="36" s="1"/>
  <c r="BI34" i="36"/>
  <c r="BJ34" i="36" s="1"/>
  <c r="BG34" i="36"/>
  <c r="BH34" i="36" s="1"/>
  <c r="BE34" i="36"/>
  <c r="BF34" i="36" s="1"/>
  <c r="BC34" i="36"/>
  <c r="BD34" i="36" s="1"/>
  <c r="AZ34" i="36"/>
  <c r="BB34" i="36" s="1"/>
  <c r="BQ33" i="36"/>
  <c r="BR33" i="36" s="1"/>
  <c r="BO33" i="36"/>
  <c r="BP33" i="36" s="1"/>
  <c r="BM33" i="36"/>
  <c r="BN33" i="36" s="1"/>
  <c r="BK33" i="36"/>
  <c r="BL33" i="36" s="1"/>
  <c r="BI33" i="36"/>
  <c r="BJ33" i="36" s="1"/>
  <c r="BG33" i="36"/>
  <c r="BH33" i="36" s="1"/>
  <c r="BE33" i="36"/>
  <c r="BF33" i="36" s="1"/>
  <c r="BC33" i="36"/>
  <c r="BD33" i="36" s="1"/>
  <c r="AZ33" i="36"/>
  <c r="BB33" i="36" s="1"/>
  <c r="BR32" i="36"/>
  <c r="BQ32" i="36"/>
  <c r="BP32" i="36"/>
  <c r="BO32" i="36"/>
  <c r="BN32" i="36"/>
  <c r="BM32" i="36"/>
  <c r="BL32" i="36"/>
  <c r="BK32" i="36"/>
  <c r="BJ32" i="36"/>
  <c r="BI32" i="36"/>
  <c r="BH32" i="36"/>
  <c r="BG32" i="36"/>
  <c r="BF32" i="36"/>
  <c r="BE32" i="36"/>
  <c r="BD32" i="36"/>
  <c r="BC32" i="36"/>
  <c r="BA32" i="36"/>
  <c r="AZ32" i="36"/>
  <c r="BB32" i="36" s="1"/>
  <c r="BQ31" i="36"/>
  <c r="BR31" i="36" s="1"/>
  <c r="BO31" i="36"/>
  <c r="BP31" i="36" s="1"/>
  <c r="BM31" i="36"/>
  <c r="BN31" i="36" s="1"/>
  <c r="BK31" i="36"/>
  <c r="BL31" i="36" s="1"/>
  <c r="BI31" i="36"/>
  <c r="BJ31" i="36" s="1"/>
  <c r="BG31" i="36"/>
  <c r="BH31" i="36" s="1"/>
  <c r="BE31" i="36"/>
  <c r="BF31" i="36" s="1"/>
  <c r="BC31" i="36"/>
  <c r="BD31" i="36" s="1"/>
  <c r="AZ31" i="36"/>
  <c r="BB31" i="36" s="1"/>
  <c r="BQ30" i="36"/>
  <c r="BR30" i="36" s="1"/>
  <c r="BO30" i="36"/>
  <c r="BP30" i="36" s="1"/>
  <c r="BM30" i="36"/>
  <c r="BN30" i="36" s="1"/>
  <c r="BK30" i="36"/>
  <c r="BL30" i="36" s="1"/>
  <c r="BI30" i="36"/>
  <c r="BJ30" i="36" s="1"/>
  <c r="BG30" i="36"/>
  <c r="BH30" i="36" s="1"/>
  <c r="BE30" i="36"/>
  <c r="BF30" i="36" s="1"/>
  <c r="BC30" i="36"/>
  <c r="BD30" i="36" s="1"/>
  <c r="BA30" i="36"/>
  <c r="AZ30" i="36"/>
  <c r="BB30" i="36" s="1"/>
  <c r="BQ29" i="36"/>
  <c r="BR29" i="36" s="1"/>
  <c r="BO29" i="36"/>
  <c r="BP29" i="36" s="1"/>
  <c r="BM29" i="36"/>
  <c r="BN29" i="36" s="1"/>
  <c r="BK29" i="36"/>
  <c r="BL29" i="36" s="1"/>
  <c r="BI29" i="36"/>
  <c r="BJ29" i="36" s="1"/>
  <c r="BG29" i="36"/>
  <c r="BH29" i="36" s="1"/>
  <c r="BE29" i="36"/>
  <c r="BF29" i="36" s="1"/>
  <c r="BC29" i="36"/>
  <c r="BD29" i="36" s="1"/>
  <c r="AZ29" i="36"/>
  <c r="BB29" i="36" s="1"/>
  <c r="BQ28" i="36"/>
  <c r="BR28" i="36" s="1"/>
  <c r="BO28" i="36"/>
  <c r="BP28" i="36" s="1"/>
  <c r="BM28" i="36"/>
  <c r="BN28" i="36" s="1"/>
  <c r="BK28" i="36"/>
  <c r="BL28" i="36" s="1"/>
  <c r="BI28" i="36"/>
  <c r="BJ28" i="36" s="1"/>
  <c r="BG28" i="36"/>
  <c r="BH28" i="36" s="1"/>
  <c r="BE28" i="36"/>
  <c r="BF28" i="36" s="1"/>
  <c r="BC28" i="36"/>
  <c r="BD28" i="36" s="1"/>
  <c r="BA28" i="36"/>
  <c r="AZ28" i="36"/>
  <c r="BB28" i="36" s="1"/>
  <c r="BQ27" i="36"/>
  <c r="BR27" i="36" s="1"/>
  <c r="BO27" i="36"/>
  <c r="BP27" i="36" s="1"/>
  <c r="BM27" i="36"/>
  <c r="BN27" i="36" s="1"/>
  <c r="BK27" i="36"/>
  <c r="BL27" i="36" s="1"/>
  <c r="BI27" i="36"/>
  <c r="BJ27" i="36" s="1"/>
  <c r="BG27" i="36"/>
  <c r="BH27" i="36" s="1"/>
  <c r="BE27" i="36"/>
  <c r="BF27" i="36" s="1"/>
  <c r="BC27" i="36"/>
  <c r="BD27" i="36" s="1"/>
  <c r="AZ27" i="36"/>
  <c r="BB27" i="36" s="1"/>
  <c r="BQ26" i="36"/>
  <c r="BR26" i="36" s="1"/>
  <c r="BO26" i="36"/>
  <c r="BP26" i="36" s="1"/>
  <c r="BM26" i="36"/>
  <c r="BN26" i="36" s="1"/>
  <c r="BK26" i="36"/>
  <c r="BL26" i="36" s="1"/>
  <c r="BI26" i="36"/>
  <c r="BJ26" i="36" s="1"/>
  <c r="BG26" i="36"/>
  <c r="BH26" i="36" s="1"/>
  <c r="BE26" i="36"/>
  <c r="BF26" i="36" s="1"/>
  <c r="BC26" i="36"/>
  <c r="BD26" i="36" s="1"/>
  <c r="BA26" i="36"/>
  <c r="AZ26" i="36"/>
  <c r="BB26" i="36" s="1"/>
  <c r="BQ25" i="36"/>
  <c r="BR25" i="36" s="1"/>
  <c r="BO25" i="36"/>
  <c r="BP25" i="36" s="1"/>
  <c r="BM25" i="36"/>
  <c r="BN25" i="36" s="1"/>
  <c r="BK25" i="36"/>
  <c r="BL25" i="36" s="1"/>
  <c r="BI25" i="36"/>
  <c r="BJ25" i="36" s="1"/>
  <c r="BG25" i="36"/>
  <c r="BH25" i="36" s="1"/>
  <c r="BE25" i="36"/>
  <c r="BF25" i="36" s="1"/>
  <c r="BC25" i="36"/>
  <c r="BD25" i="36" s="1"/>
  <c r="AZ25" i="36"/>
  <c r="BB25" i="36" s="1"/>
  <c r="BQ24" i="36"/>
  <c r="BR24" i="36" s="1"/>
  <c r="BO24" i="36"/>
  <c r="BP24" i="36" s="1"/>
  <c r="BM24" i="36"/>
  <c r="BN24" i="36" s="1"/>
  <c r="BK24" i="36"/>
  <c r="BL24" i="36" s="1"/>
  <c r="BI24" i="36"/>
  <c r="BJ24" i="36" s="1"/>
  <c r="BG24" i="36"/>
  <c r="BH24" i="36" s="1"/>
  <c r="BE24" i="36"/>
  <c r="BF24" i="36" s="1"/>
  <c r="BC24" i="36"/>
  <c r="BD24" i="36" s="1"/>
  <c r="BA24" i="36"/>
  <c r="AZ24" i="36"/>
  <c r="BB24" i="36" s="1"/>
  <c r="BQ23" i="36"/>
  <c r="BR23" i="36" s="1"/>
  <c r="BO23" i="36"/>
  <c r="BP23" i="36" s="1"/>
  <c r="BM23" i="36"/>
  <c r="BN23" i="36" s="1"/>
  <c r="BK23" i="36"/>
  <c r="BL23" i="36" s="1"/>
  <c r="BI23" i="36"/>
  <c r="BJ23" i="36" s="1"/>
  <c r="BG23" i="36"/>
  <c r="BH23" i="36" s="1"/>
  <c r="BE23" i="36"/>
  <c r="BF23" i="36" s="1"/>
  <c r="BC23" i="36"/>
  <c r="BD23" i="36" s="1"/>
  <c r="AZ23" i="36"/>
  <c r="BB23" i="36" s="1"/>
  <c r="BQ22" i="36"/>
  <c r="BR22" i="36" s="1"/>
  <c r="BO22" i="36"/>
  <c r="BP22" i="36" s="1"/>
  <c r="BM22" i="36"/>
  <c r="BN22" i="36" s="1"/>
  <c r="BK22" i="36"/>
  <c r="BL22" i="36" s="1"/>
  <c r="BI22" i="36"/>
  <c r="BJ22" i="36" s="1"/>
  <c r="BG22" i="36"/>
  <c r="BH22" i="36" s="1"/>
  <c r="BE22" i="36"/>
  <c r="BF22" i="36" s="1"/>
  <c r="BC22" i="36"/>
  <c r="BD22" i="36" s="1"/>
  <c r="BA22" i="36"/>
  <c r="AZ22" i="36"/>
  <c r="BB22" i="36" s="1"/>
  <c r="BQ21" i="36"/>
  <c r="BR21" i="36" s="1"/>
  <c r="BO21" i="36"/>
  <c r="BP21" i="36" s="1"/>
  <c r="BM21" i="36"/>
  <c r="BN21" i="36" s="1"/>
  <c r="BK21" i="36"/>
  <c r="BL21" i="36" s="1"/>
  <c r="BI21" i="36"/>
  <c r="BJ21" i="36" s="1"/>
  <c r="BG21" i="36"/>
  <c r="BH21" i="36" s="1"/>
  <c r="BE21" i="36"/>
  <c r="BF21" i="36" s="1"/>
  <c r="BC21" i="36"/>
  <c r="BD21" i="36" s="1"/>
  <c r="AZ21" i="36"/>
  <c r="BB21" i="36" s="1"/>
  <c r="BQ20" i="36"/>
  <c r="BR20" i="36" s="1"/>
  <c r="BO20" i="36"/>
  <c r="BP20" i="36" s="1"/>
  <c r="BM20" i="36"/>
  <c r="BN20" i="36" s="1"/>
  <c r="BK20" i="36"/>
  <c r="BL20" i="36" s="1"/>
  <c r="BI20" i="36"/>
  <c r="BJ20" i="36" s="1"/>
  <c r="BG20" i="36"/>
  <c r="BH20" i="36" s="1"/>
  <c r="BE20" i="36"/>
  <c r="BF20" i="36" s="1"/>
  <c r="BC20" i="36"/>
  <c r="BD20" i="36" s="1"/>
  <c r="BA20" i="36"/>
  <c r="AZ20" i="36"/>
  <c r="BB20" i="36" s="1"/>
  <c r="BQ19" i="36"/>
  <c r="BR19" i="36" s="1"/>
  <c r="BO19" i="36"/>
  <c r="BP19" i="36" s="1"/>
  <c r="BM19" i="36"/>
  <c r="BN19" i="36" s="1"/>
  <c r="BK19" i="36"/>
  <c r="BL19" i="36" s="1"/>
  <c r="BI19" i="36"/>
  <c r="BJ19" i="36" s="1"/>
  <c r="BG19" i="36"/>
  <c r="BH19" i="36" s="1"/>
  <c r="BE19" i="36"/>
  <c r="BF19" i="36" s="1"/>
  <c r="BC19" i="36"/>
  <c r="BD19" i="36" s="1"/>
  <c r="AZ19" i="36"/>
  <c r="BB19" i="36" s="1"/>
  <c r="BQ18" i="36"/>
  <c r="BR18" i="36" s="1"/>
  <c r="BO18" i="36"/>
  <c r="BP18" i="36" s="1"/>
  <c r="BM18" i="36"/>
  <c r="BN18" i="36" s="1"/>
  <c r="BK18" i="36"/>
  <c r="BL18" i="36" s="1"/>
  <c r="BI18" i="36"/>
  <c r="BJ18" i="36" s="1"/>
  <c r="BG18" i="36"/>
  <c r="BH18" i="36" s="1"/>
  <c r="BE18" i="36"/>
  <c r="BF18" i="36" s="1"/>
  <c r="BC18" i="36"/>
  <c r="BD18" i="36" s="1"/>
  <c r="BA18" i="36"/>
  <c r="AZ18" i="36"/>
  <c r="BB18" i="36" s="1"/>
  <c r="BQ17" i="36"/>
  <c r="BR17" i="36" s="1"/>
  <c r="BO17" i="36"/>
  <c r="BP17" i="36" s="1"/>
  <c r="BM17" i="36"/>
  <c r="BN17" i="36" s="1"/>
  <c r="BK17" i="36"/>
  <c r="BL17" i="36" s="1"/>
  <c r="BI17" i="36"/>
  <c r="BJ17" i="36" s="1"/>
  <c r="BG17" i="36"/>
  <c r="BH17" i="36" s="1"/>
  <c r="BE17" i="36"/>
  <c r="BF17" i="36" s="1"/>
  <c r="BC17" i="36"/>
  <c r="BD17" i="36" s="1"/>
  <c r="AZ17" i="36"/>
  <c r="BB17" i="36" s="1"/>
  <c r="BQ16" i="36"/>
  <c r="BR16" i="36" s="1"/>
  <c r="BO16" i="36"/>
  <c r="BP16" i="36" s="1"/>
  <c r="BM16" i="36"/>
  <c r="BN16" i="36" s="1"/>
  <c r="BK16" i="36"/>
  <c r="BL16" i="36" s="1"/>
  <c r="BI16" i="36"/>
  <c r="BJ16" i="36" s="1"/>
  <c r="BG16" i="36"/>
  <c r="BH16" i="36" s="1"/>
  <c r="BE16" i="36"/>
  <c r="BF16" i="36" s="1"/>
  <c r="BC16" i="36"/>
  <c r="BD16" i="36" s="1"/>
  <c r="BA16" i="36"/>
  <c r="AZ16" i="36"/>
  <c r="BB16" i="36" s="1"/>
  <c r="BQ15" i="36"/>
  <c r="BR15" i="36" s="1"/>
  <c r="BO15" i="36"/>
  <c r="BP15" i="36" s="1"/>
  <c r="BM15" i="36"/>
  <c r="BN15" i="36" s="1"/>
  <c r="BK15" i="36"/>
  <c r="BL15" i="36" s="1"/>
  <c r="BI15" i="36"/>
  <c r="BJ15" i="36" s="1"/>
  <c r="BG15" i="36"/>
  <c r="BH15" i="36" s="1"/>
  <c r="BE15" i="36"/>
  <c r="BF15" i="36" s="1"/>
  <c r="BC15" i="36"/>
  <c r="BD15" i="36" s="1"/>
  <c r="AZ15" i="36"/>
  <c r="BB15" i="36" s="1"/>
  <c r="BQ14" i="36"/>
  <c r="BR14" i="36" s="1"/>
  <c r="BO14" i="36"/>
  <c r="BP14" i="36" s="1"/>
  <c r="BM14" i="36"/>
  <c r="BN14" i="36" s="1"/>
  <c r="BK14" i="36"/>
  <c r="BL14" i="36" s="1"/>
  <c r="BI14" i="36"/>
  <c r="BJ14" i="36" s="1"/>
  <c r="BG14" i="36"/>
  <c r="BH14" i="36" s="1"/>
  <c r="BE14" i="36"/>
  <c r="BF14" i="36" s="1"/>
  <c r="BC14" i="36"/>
  <c r="BD14" i="36" s="1"/>
  <c r="BA14" i="36"/>
  <c r="AZ14" i="36"/>
  <c r="BB14" i="36" s="1"/>
  <c r="BQ13" i="36"/>
  <c r="BR13" i="36" s="1"/>
  <c r="BO13" i="36"/>
  <c r="BP13" i="36" s="1"/>
  <c r="BM13" i="36"/>
  <c r="BN13" i="36" s="1"/>
  <c r="BK13" i="36"/>
  <c r="BL13" i="36" s="1"/>
  <c r="BI13" i="36"/>
  <c r="BJ13" i="36" s="1"/>
  <c r="BG13" i="36"/>
  <c r="BH13" i="36" s="1"/>
  <c r="BE13" i="36"/>
  <c r="BF13" i="36" s="1"/>
  <c r="BC13" i="36"/>
  <c r="BD13" i="36" s="1"/>
  <c r="AZ13" i="36"/>
  <c r="BB13" i="36" s="1"/>
  <c r="BQ12" i="36"/>
  <c r="BR12" i="36" s="1"/>
  <c r="BO12" i="36"/>
  <c r="BP12" i="36" s="1"/>
  <c r="BM12" i="36"/>
  <c r="BN12" i="36" s="1"/>
  <c r="BK12" i="36"/>
  <c r="BL12" i="36" s="1"/>
  <c r="BI12" i="36"/>
  <c r="BJ12" i="36" s="1"/>
  <c r="BG12" i="36"/>
  <c r="BH12" i="36" s="1"/>
  <c r="BE12" i="36"/>
  <c r="BF12" i="36" s="1"/>
  <c r="BC12" i="36"/>
  <c r="BD12" i="36" s="1"/>
  <c r="BA12" i="36"/>
  <c r="AZ12" i="36"/>
  <c r="BB12" i="36" s="1"/>
  <c r="BQ11" i="36"/>
  <c r="BR11" i="36" s="1"/>
  <c r="BO11" i="36"/>
  <c r="BP11" i="36" s="1"/>
  <c r="BM11" i="36"/>
  <c r="BN11" i="36" s="1"/>
  <c r="BK11" i="36"/>
  <c r="BL11" i="36" s="1"/>
  <c r="BI11" i="36"/>
  <c r="BJ11" i="36" s="1"/>
  <c r="BG11" i="36"/>
  <c r="BH11" i="36" s="1"/>
  <c r="BE11" i="36"/>
  <c r="BF11" i="36" s="1"/>
  <c r="BC11" i="36"/>
  <c r="BD11" i="36" s="1"/>
  <c r="AZ11" i="36"/>
  <c r="BB11" i="36" s="1"/>
  <c r="BQ10" i="36"/>
  <c r="BR10" i="36" s="1"/>
  <c r="BO10" i="36"/>
  <c r="BP10" i="36" s="1"/>
  <c r="BM10" i="36"/>
  <c r="BN10" i="36" s="1"/>
  <c r="BK10" i="36"/>
  <c r="BL10" i="36" s="1"/>
  <c r="BI10" i="36"/>
  <c r="BJ10" i="36" s="1"/>
  <c r="BG10" i="36"/>
  <c r="BH10" i="36" s="1"/>
  <c r="BE10" i="36"/>
  <c r="BF10" i="36" s="1"/>
  <c r="BC10" i="36"/>
  <c r="BD10" i="36" s="1"/>
  <c r="BA10" i="36"/>
  <c r="AZ10" i="36"/>
  <c r="BB10" i="36" s="1"/>
  <c r="BQ9" i="36"/>
  <c r="BR9" i="36" s="1"/>
  <c r="BO9" i="36"/>
  <c r="BP9" i="36" s="1"/>
  <c r="BM9" i="36"/>
  <c r="BN9" i="36" s="1"/>
  <c r="BK9" i="36"/>
  <c r="BL9" i="36" s="1"/>
  <c r="BI9" i="36"/>
  <c r="BJ9" i="36" s="1"/>
  <c r="BG9" i="36"/>
  <c r="BH9" i="36" s="1"/>
  <c r="BE9" i="36"/>
  <c r="BF9" i="36" s="1"/>
  <c r="BC9" i="36"/>
  <c r="BD9" i="36" s="1"/>
  <c r="AZ9" i="36"/>
  <c r="BB9" i="36" s="1"/>
  <c r="BQ8" i="36"/>
  <c r="BR8" i="36" s="1"/>
  <c r="BO8" i="36"/>
  <c r="BP8" i="36" s="1"/>
  <c r="BM8" i="36"/>
  <c r="BN8" i="36" s="1"/>
  <c r="BK8" i="36"/>
  <c r="BL8" i="36" s="1"/>
  <c r="BI8" i="36"/>
  <c r="BJ8" i="36" s="1"/>
  <c r="BG8" i="36"/>
  <c r="BH8" i="36" s="1"/>
  <c r="BE8" i="36"/>
  <c r="BF8" i="36" s="1"/>
  <c r="BC8" i="36"/>
  <c r="BD8" i="36" s="1"/>
  <c r="BA8" i="36"/>
  <c r="AZ8" i="36"/>
  <c r="BB8" i="36" s="1"/>
  <c r="BQ7" i="36"/>
  <c r="BR7" i="36" s="1"/>
  <c r="BO7" i="36"/>
  <c r="BP7" i="36" s="1"/>
  <c r="BM7" i="36"/>
  <c r="BN7" i="36" s="1"/>
  <c r="BK7" i="36"/>
  <c r="BL7" i="36" s="1"/>
  <c r="BI7" i="36"/>
  <c r="BJ7" i="36" s="1"/>
  <c r="BG7" i="36"/>
  <c r="BH7" i="36" s="1"/>
  <c r="BE7" i="36"/>
  <c r="BF7" i="36" s="1"/>
  <c r="BC7" i="36"/>
  <c r="BD7" i="36" s="1"/>
  <c r="AZ7" i="36"/>
  <c r="BB7" i="36" s="1"/>
  <c r="BQ6" i="36"/>
  <c r="BR6" i="36" s="1"/>
  <c r="BO6" i="36"/>
  <c r="BP6" i="36" s="1"/>
  <c r="BM6" i="36"/>
  <c r="BN6" i="36" s="1"/>
  <c r="BK6" i="36"/>
  <c r="BL6" i="36" s="1"/>
  <c r="BI6" i="36"/>
  <c r="BJ6" i="36" s="1"/>
  <c r="BG6" i="36"/>
  <c r="BH6" i="36" s="1"/>
  <c r="BE6" i="36"/>
  <c r="BF6" i="36" s="1"/>
  <c r="BC6" i="36"/>
  <c r="BD6" i="36" s="1"/>
  <c r="BA6" i="36"/>
  <c r="AZ6" i="36"/>
  <c r="BB6" i="36" s="1"/>
  <c r="BQ5" i="36"/>
  <c r="BR5" i="36" s="1"/>
  <c r="BO5" i="36"/>
  <c r="BP5" i="36" s="1"/>
  <c r="BM5" i="36"/>
  <c r="BN5" i="36" s="1"/>
  <c r="BK5" i="36"/>
  <c r="BL5" i="36" s="1"/>
  <c r="BI5" i="36"/>
  <c r="BJ5" i="36" s="1"/>
  <c r="BG5" i="36"/>
  <c r="BH5" i="36" s="1"/>
  <c r="BE5" i="36"/>
  <c r="BF5" i="36" s="1"/>
  <c r="BC5" i="36"/>
  <c r="BD5" i="36" s="1"/>
  <c r="BA5" i="36"/>
  <c r="AZ5" i="36"/>
  <c r="BQ4" i="36"/>
  <c r="BR4" i="36" s="1"/>
  <c r="BO4" i="36"/>
  <c r="BP4" i="36" s="1"/>
  <c r="BM4" i="36"/>
  <c r="BN4" i="36" s="1"/>
  <c r="BK4" i="36"/>
  <c r="BL4" i="36" s="1"/>
  <c r="BI4" i="36"/>
  <c r="BJ4" i="36" s="1"/>
  <c r="BG4" i="36"/>
  <c r="BH4" i="36" s="1"/>
  <c r="BE4" i="36"/>
  <c r="BF4" i="36" s="1"/>
  <c r="BC4" i="36"/>
  <c r="BD4" i="36" s="1"/>
  <c r="AZ4" i="36"/>
  <c r="BB4" i="36" s="1"/>
  <c r="BQ3" i="36"/>
  <c r="BR3" i="36" s="1"/>
  <c r="BO3" i="36"/>
  <c r="BP3" i="36" s="1"/>
  <c r="BM3" i="36"/>
  <c r="BN3" i="36" s="1"/>
  <c r="BK3" i="36"/>
  <c r="BL3" i="36" s="1"/>
  <c r="BI3" i="36"/>
  <c r="BJ3" i="36" s="1"/>
  <c r="BG3" i="36"/>
  <c r="BH3" i="36" s="1"/>
  <c r="BE3" i="36"/>
  <c r="BF3" i="36" s="1"/>
  <c r="BC3" i="36"/>
  <c r="BD3" i="36" s="1"/>
  <c r="AZ3" i="36"/>
  <c r="BB3" i="36" s="1"/>
  <c r="BP3" i="39" l="1"/>
  <c r="BC3" i="39"/>
  <c r="BP4" i="39"/>
  <c r="BP6" i="39"/>
  <c r="BP8" i="39"/>
  <c r="BP10" i="39"/>
  <c r="BP12" i="39"/>
  <c r="BP14" i="39"/>
  <c r="BP16" i="39"/>
  <c r="BP18" i="39"/>
  <c r="BP20" i="39"/>
  <c r="BP22" i="39"/>
  <c r="BC22" i="39"/>
  <c r="BP23" i="39"/>
  <c r="BC23" i="39"/>
  <c r="BP24" i="39"/>
  <c r="BC24" i="39"/>
  <c r="BP32" i="39"/>
  <c r="BC32" i="39"/>
  <c r="BP34" i="39"/>
  <c r="BC34" i="39"/>
  <c r="BP36" i="39"/>
  <c r="BC36" i="39"/>
  <c r="BP45" i="39"/>
  <c r="BC45" i="39"/>
  <c r="BB3" i="39"/>
  <c r="BB4" i="39"/>
  <c r="BP5" i="39"/>
  <c r="BB6" i="39"/>
  <c r="BP7" i="39"/>
  <c r="BB8" i="39"/>
  <c r="BP9" i="39"/>
  <c r="BB10" i="39"/>
  <c r="BP11" i="39"/>
  <c r="BB12" i="39"/>
  <c r="BP13" i="39"/>
  <c r="BB14" i="39"/>
  <c r="BP15" i="39"/>
  <c r="BB16" i="39"/>
  <c r="BP17" i="39"/>
  <c r="BB18" i="39"/>
  <c r="BP19" i="39"/>
  <c r="BB20" i="39"/>
  <c r="BP21" i="39"/>
  <c r="BB22" i="39"/>
  <c r="BB23" i="39"/>
  <c r="BP33" i="39"/>
  <c r="BC33" i="39"/>
  <c r="BP35" i="39"/>
  <c r="BC35" i="39"/>
  <c r="BP37" i="39"/>
  <c r="BC37" i="39"/>
  <c r="U4" i="38"/>
  <c r="U6" i="38"/>
  <c r="U8" i="38"/>
  <c r="U10" i="38"/>
  <c r="U3" i="38"/>
  <c r="O4" i="38"/>
  <c r="U5" i="38"/>
  <c r="O6" i="38"/>
  <c r="U7" i="38"/>
  <c r="O8" i="38"/>
  <c r="U9" i="38"/>
  <c r="O10" i="38"/>
  <c r="U11" i="38"/>
  <c r="O15" i="38"/>
  <c r="O19" i="38"/>
  <c r="O23" i="38"/>
  <c r="O27" i="38"/>
  <c r="O31" i="38"/>
  <c r="O35" i="38"/>
  <c r="O42" i="38"/>
  <c r="AQ14" i="37"/>
  <c r="AB14" i="37"/>
  <c r="AA15" i="37"/>
  <c r="AQ15" i="37"/>
  <c r="AA17" i="37"/>
  <c r="AA19" i="37"/>
  <c r="AA21" i="37"/>
  <c r="AA23" i="37"/>
  <c r="AA25" i="37"/>
  <c r="BS4" i="36"/>
  <c r="BS7" i="36"/>
  <c r="BS9" i="36"/>
  <c r="BS11" i="36"/>
  <c r="BS13" i="36"/>
  <c r="BS15" i="36"/>
  <c r="BS17" i="36"/>
  <c r="BS19" i="36"/>
  <c r="BS21" i="36"/>
  <c r="BS23" i="36"/>
  <c r="BS25" i="36"/>
  <c r="BS27" i="36"/>
  <c r="BS29" i="36"/>
  <c r="BA44" i="36"/>
  <c r="BA4" i="36"/>
  <c r="BS5" i="36"/>
  <c r="BB5" i="36"/>
  <c r="BS6" i="36"/>
  <c r="BA7" i="36"/>
  <c r="BS8" i="36"/>
  <c r="BA9" i="36"/>
  <c r="BS10" i="36"/>
  <c r="BA11" i="36"/>
  <c r="BS12" i="36"/>
  <c r="BA13" i="36"/>
  <c r="BS14" i="36"/>
  <c r="BA15" i="36"/>
  <c r="BS16" i="36"/>
  <c r="BA17" i="36"/>
  <c r="BS18" i="36"/>
  <c r="BA19" i="36"/>
  <c r="BS20" i="36"/>
  <c r="BA21" i="36"/>
  <c r="BS22" i="36"/>
  <c r="BA23" i="36"/>
  <c r="BS24" i="36"/>
  <c r="BA25" i="36"/>
  <c r="BS26" i="36"/>
  <c r="BA27" i="36"/>
  <c r="BS28" i="36"/>
  <c r="BA29" i="36"/>
  <c r="BS30" i="36"/>
  <c r="BA34" i="36"/>
  <c r="BA38" i="36"/>
  <c r="BA3" i="36"/>
  <c r="BS3" i="36"/>
  <c r="BP44" i="39"/>
  <c r="BC44" i="39"/>
  <c r="BP43" i="39"/>
  <c r="BC43" i="39"/>
  <c r="BP42" i="39"/>
  <c r="BC42" i="39"/>
  <c r="BP40" i="39"/>
  <c r="BC40" i="39"/>
  <c r="BB40" i="39"/>
  <c r="BP41" i="39"/>
  <c r="BC41" i="39"/>
  <c r="BP39" i="39"/>
  <c r="BC39" i="39"/>
  <c r="BP38" i="39"/>
  <c r="BC38" i="39"/>
  <c r="BB45" i="39"/>
  <c r="U41" i="38"/>
  <c r="U43" i="38"/>
  <c r="U45" i="38"/>
  <c r="U40" i="38"/>
  <c r="O41" i="38"/>
  <c r="U42" i="38"/>
  <c r="O43" i="38"/>
  <c r="U44" i="38"/>
  <c r="O45" i="38"/>
  <c r="U39" i="38"/>
  <c r="O39" i="38"/>
  <c r="AQ45" i="37"/>
  <c r="AA45" i="37"/>
  <c r="BA31" i="36"/>
  <c r="BS32" i="36"/>
  <c r="BA33" i="36"/>
  <c r="BS34" i="36"/>
  <c r="BA35" i="36"/>
  <c r="BS36" i="36"/>
  <c r="BA37" i="36"/>
  <c r="BS38" i="36"/>
  <c r="BA39" i="36"/>
  <c r="BS40" i="36"/>
  <c r="BA41" i="36"/>
  <c r="BS42" i="36"/>
  <c r="BA43" i="36"/>
  <c r="BS44" i="36"/>
  <c r="BA45" i="36"/>
  <c r="BS31" i="36"/>
  <c r="BS33" i="36"/>
  <c r="BS35" i="36"/>
  <c r="BS37" i="36"/>
  <c r="BS39" i="36"/>
  <c r="BS41" i="36"/>
  <c r="BS43" i="36"/>
  <c r="BS45" i="36"/>
  <c r="BP26" i="39"/>
  <c r="BB26" i="39"/>
  <c r="BP28" i="39"/>
  <c r="BB28" i="39"/>
  <c r="BP30" i="39"/>
  <c r="BB30" i="39"/>
  <c r="BB24" i="39"/>
  <c r="BP25" i="39"/>
  <c r="BB25" i="39"/>
  <c r="BP27" i="39"/>
  <c r="BB27" i="39"/>
  <c r="BP29" i="39"/>
  <c r="BB29" i="39"/>
  <c r="BP31" i="39"/>
  <c r="BB31" i="39"/>
  <c r="BB32" i="39"/>
  <c r="BB33" i="39"/>
  <c r="BB34" i="39"/>
  <c r="BB35" i="39"/>
  <c r="BB36" i="39"/>
  <c r="AA41" i="37"/>
  <c r="AA27" i="37"/>
  <c r="AA29" i="37"/>
  <c r="AA31" i="37"/>
  <c r="AA33" i="37"/>
  <c r="AA35" i="37"/>
  <c r="AA37" i="37"/>
  <c r="AA39" i="37"/>
  <c r="AA16" i="37"/>
  <c r="AQ17" i="37"/>
  <c r="AA18" i="37"/>
  <c r="AQ19" i="37"/>
  <c r="AA20" i="37"/>
  <c r="AQ21" i="37"/>
  <c r="AA22" i="37"/>
  <c r="AQ23" i="37"/>
  <c r="AA24" i="37"/>
  <c r="AQ25" i="37"/>
  <c r="AA26" i="37"/>
  <c r="AQ28" i="37"/>
  <c r="AA28" i="37"/>
  <c r="AQ16" i="37"/>
  <c r="AQ18" i="37"/>
  <c r="AQ20" i="37"/>
  <c r="AQ22" i="37"/>
  <c r="AQ24" i="37"/>
  <c r="AQ26" i="37"/>
  <c r="AQ27" i="37"/>
  <c r="AQ29" i="37"/>
  <c r="AA30" i="37"/>
  <c r="AQ31" i="37"/>
  <c r="AA32" i="37"/>
  <c r="AQ33" i="37"/>
  <c r="AA34" i="37"/>
  <c r="AQ35" i="37"/>
  <c r="AA36" i="37"/>
  <c r="AQ37" i="37"/>
  <c r="AA38" i="37"/>
  <c r="AQ39" i="37"/>
  <c r="AA40" i="37"/>
  <c r="AQ41" i="37"/>
  <c r="AA42" i="37"/>
  <c r="AQ43" i="37"/>
  <c r="AA44" i="37"/>
  <c r="AQ30" i="37"/>
  <c r="AQ32" i="37"/>
  <c r="AQ34" i="37"/>
  <c r="AQ36" i="37"/>
  <c r="AQ38" i="37"/>
  <c r="AQ40" i="37"/>
  <c r="AQ42" i="37"/>
  <c r="AQ44" i="37"/>
  <c r="O12" i="38"/>
  <c r="U13" i="38"/>
  <c r="O14" i="38"/>
  <c r="U15" i="38"/>
  <c r="O16" i="38"/>
  <c r="U17" i="38"/>
  <c r="O18" i="38"/>
  <c r="U19" i="38"/>
  <c r="O20" i="38"/>
  <c r="U21" i="38"/>
  <c r="O22" i="38"/>
  <c r="U23" i="38"/>
  <c r="O24" i="38"/>
  <c r="U25" i="38"/>
  <c r="O26" i="38"/>
  <c r="U27" i="38"/>
  <c r="O28" i="38"/>
  <c r="U29" i="38"/>
  <c r="O30" i="38"/>
  <c r="U31" i="38"/>
  <c r="O32" i="38"/>
  <c r="U33" i="38"/>
  <c r="O34" i="38"/>
  <c r="U35" i="38"/>
  <c r="O36" i="38"/>
  <c r="U37" i="38"/>
  <c r="O38" i="38"/>
  <c r="U12" i="38"/>
  <c r="U14" i="38"/>
  <c r="U16" i="38"/>
  <c r="U18" i="38"/>
  <c r="U20" i="38"/>
  <c r="U22" i="38"/>
  <c r="U24" i="38"/>
  <c r="U26" i="38"/>
  <c r="U28" i="38"/>
  <c r="U30" i="38"/>
  <c r="U32" i="38"/>
  <c r="U34" i="38"/>
  <c r="U36" i="38"/>
  <c r="U38" i="38"/>
  <c r="N28" i="40" l="1"/>
  <c r="O28" i="40"/>
  <c r="P28" i="40"/>
  <c r="Q28" i="40"/>
  <c r="V28" i="40" l="1"/>
  <c r="W28" i="40"/>
  <c r="T28" i="40"/>
  <c r="U28" i="40"/>
  <c r="E28" i="40"/>
  <c r="D28" i="40"/>
  <c r="C28" i="40"/>
  <c r="B28" i="40"/>
  <c r="H28" i="40"/>
  <c r="I28" i="40"/>
  <c r="J28" i="40"/>
  <c r="K28" i="40"/>
  <c r="C80" i="5" l="1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37" i="5"/>
  <c r="A1" i="5" l="1"/>
  <c r="A2" i="5" s="1"/>
  <c r="U16" i="5" l="1"/>
  <c r="L16" i="5" s="1"/>
  <c r="U14" i="5"/>
  <c r="L14" i="5" s="1"/>
  <c r="U12" i="5"/>
  <c r="L12" i="5" s="1"/>
  <c r="U17" i="5"/>
  <c r="L17" i="5" s="1"/>
  <c r="U15" i="5"/>
  <c r="L15" i="5" s="1"/>
  <c r="U13" i="5"/>
  <c r="L13" i="5" s="1"/>
  <c r="S16" i="5"/>
  <c r="G16" i="5" s="1"/>
  <c r="S14" i="5"/>
  <c r="G14" i="5" s="1"/>
  <c r="S12" i="5"/>
  <c r="G12" i="5" s="1"/>
  <c r="Q18" i="5"/>
  <c r="C18" i="5" s="1"/>
  <c r="Q16" i="5"/>
  <c r="Q14" i="5"/>
  <c r="C14" i="5" s="1"/>
  <c r="S17" i="5"/>
  <c r="G17" i="5" s="1"/>
  <c r="S15" i="5"/>
  <c r="G15" i="5" s="1"/>
  <c r="S13" i="5"/>
  <c r="G13" i="5" s="1"/>
  <c r="Q19" i="5"/>
  <c r="C19" i="5" s="1"/>
  <c r="Q17" i="5"/>
  <c r="C17" i="5" s="1"/>
  <c r="Q15" i="5"/>
  <c r="C15" i="5" s="1"/>
  <c r="Q13" i="5"/>
  <c r="C13" i="5" s="1"/>
  <c r="Q12" i="5"/>
  <c r="C12" i="5" s="1"/>
  <c r="C7" i="5"/>
  <c r="D7" i="5" s="1"/>
  <c r="C6" i="5"/>
  <c r="D6" i="5" s="1"/>
  <c r="C4" i="5"/>
  <c r="D4" i="5" s="1"/>
  <c r="B5" i="5"/>
  <c r="B7" i="5"/>
  <c r="C5" i="5"/>
  <c r="D5" i="5" s="1"/>
  <c r="B6" i="5"/>
  <c r="B4" i="5"/>
  <c r="C16" i="5"/>
</calcChain>
</file>

<file path=xl/sharedStrings.xml><?xml version="1.0" encoding="utf-8"?>
<sst xmlns="http://schemas.openxmlformats.org/spreadsheetml/2006/main" count="5024" uniqueCount="727">
  <si>
    <t>Rašymas</t>
  </si>
  <si>
    <t>Skaitymas</t>
  </si>
  <si>
    <t>Lytis</t>
  </si>
  <si>
    <t>Matematika</t>
  </si>
  <si>
    <t>Taškų suma</t>
  </si>
  <si>
    <t>Lygis</t>
  </si>
  <si>
    <t>Mokykla</t>
  </si>
  <si>
    <t>Klasė</t>
  </si>
  <si>
    <t>Nepatenkinamas</t>
  </si>
  <si>
    <t>Patenkinamas</t>
  </si>
  <si>
    <t>Pagrindinis</t>
  </si>
  <si>
    <t>Aukštesnysis</t>
  </si>
  <si>
    <t>Turinio sritis</t>
  </si>
  <si>
    <t>Kognityvinių gebėjimų sritis</t>
  </si>
  <si>
    <t>Skaičiai ir skaičiavimai</t>
  </si>
  <si>
    <t>Geometrija, matai ir matavimai</t>
  </si>
  <si>
    <t>Žinios ir supratimas</t>
  </si>
  <si>
    <t>Taikymas</t>
  </si>
  <si>
    <t>Aukštesnieji mąstymo gebėjimai</t>
  </si>
  <si>
    <t>Rašymo gebėjimų vertinimo aspektai</t>
  </si>
  <si>
    <t>Turinys</t>
  </si>
  <si>
    <t>Struktūra</t>
  </si>
  <si>
    <t>Raiška</t>
  </si>
  <si>
    <t>Raštingumas</t>
  </si>
  <si>
    <t>Skaitomo teksto aspektai</t>
  </si>
  <si>
    <t>Raštin-gumas</t>
  </si>
  <si>
    <t>Mokinio kodas</t>
  </si>
  <si>
    <t>Nr.</t>
  </si>
  <si>
    <t>Vardas</t>
  </si>
  <si>
    <t>Pavardė</t>
  </si>
  <si>
    <t>Lietuvių kalbos</t>
  </si>
  <si>
    <t>Matematikos</t>
  </si>
  <si>
    <t>V</t>
  </si>
  <si>
    <t>Lukas</t>
  </si>
  <si>
    <t>P</t>
  </si>
  <si>
    <t>Gabrielius</t>
  </si>
  <si>
    <t>M</t>
  </si>
  <si>
    <t>Monika</t>
  </si>
  <si>
    <t>Tomas</t>
  </si>
  <si>
    <t>Karolina</t>
  </si>
  <si>
    <t>Kamilė</t>
  </si>
  <si>
    <t>Jonas</t>
  </si>
  <si>
    <t>Gabija</t>
  </si>
  <si>
    <t>Miglė</t>
  </si>
  <si>
    <t>1_1</t>
  </si>
  <si>
    <t>1_2</t>
  </si>
  <si>
    <t>1_3</t>
  </si>
  <si>
    <t>1_4</t>
  </si>
  <si>
    <t>1_5</t>
  </si>
  <si>
    <t>1_6</t>
  </si>
  <si>
    <t>1_7</t>
  </si>
  <si>
    <t>1_8</t>
  </si>
  <si>
    <t>2_1</t>
  </si>
  <si>
    <t>2_2</t>
  </si>
  <si>
    <t>2_3</t>
  </si>
  <si>
    <t>2_4</t>
  </si>
  <si>
    <t>2_5</t>
  </si>
  <si>
    <t>2_6</t>
  </si>
  <si>
    <t>2</t>
  </si>
  <si>
    <t>3.1</t>
  </si>
  <si>
    <t>3.2</t>
  </si>
  <si>
    <t>3.3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</si>
  <si>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</si>
  <si>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</si>
  <si>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</si>
  <si>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</si>
  <si>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</si>
  <si>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</si>
  <si>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</si>
  <si>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</si>
  <si>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</si>
  <si>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</si>
  <si>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</si>
  <si>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</si>
  <si>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</si>
  <si>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</si>
  <si>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</si>
  <si>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</si>
  <si>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</si>
  <si>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</si>
  <si>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</si>
  <si>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</si>
  <si>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</si>
  <si>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</si>
  <si>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</si>
  <si>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</si>
  <si>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</si>
  <si>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</si>
  <si>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</si>
  <si>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</si>
  <si>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32.1</t>
  </si>
  <si>
    <t>32.2</t>
  </si>
  <si>
    <t>33</t>
  </si>
  <si>
    <t>34</t>
  </si>
  <si>
    <t>Deciliai</t>
  </si>
  <si>
    <t>Kvartiliai</t>
  </si>
  <si>
    <t>Mat</t>
  </si>
  <si>
    <t>Raš</t>
  </si>
  <si>
    <t>Skait</t>
  </si>
  <si>
    <t>Karolis</t>
  </si>
  <si>
    <t>Deividas</t>
  </si>
  <si>
    <t>Kipras</t>
  </si>
  <si>
    <t>Augustė</t>
  </si>
  <si>
    <t>Indrė</t>
  </si>
  <si>
    <t>Domantas</t>
  </si>
  <si>
    <t>Dovilė</t>
  </si>
  <si>
    <t>Kornelija</t>
  </si>
  <si>
    <t>Laura</t>
  </si>
  <si>
    <t>Edvinas</t>
  </si>
  <si>
    <t>Margarita</t>
  </si>
  <si>
    <t>Deimantė</t>
  </si>
  <si>
    <t>Mažeika</t>
  </si>
  <si>
    <t>Vytenis</t>
  </si>
  <si>
    <t>Laurynas</t>
  </si>
  <si>
    <t>Dominyka</t>
  </si>
  <si>
    <t>Matas</t>
  </si>
  <si>
    <t>Samanta</t>
  </si>
  <si>
    <t>Silvija</t>
  </si>
  <si>
    <t>Tadas</t>
  </si>
  <si>
    <t>Arminas</t>
  </si>
  <si>
    <t>Gabrielė</t>
  </si>
  <si>
    <t>Rimantė</t>
  </si>
  <si>
    <t>Tuščias</t>
  </si>
  <si>
    <t>Šalies</t>
  </si>
  <si>
    <t>Mokyklos</t>
  </si>
  <si>
    <t>Lietuvių kalba</t>
  </si>
  <si>
    <t>Mokyklos (be SUP)</t>
  </si>
  <si>
    <t>Mokinių pasiskirtymas pagal kvartilius/ decilius</t>
  </si>
  <si>
    <t>Mokinių pasiskirtymas pagal pasiekimų lygmenis</t>
  </si>
  <si>
    <t>Mokinių pasiskirtymas pagal pasiekimų lygmenis ir lytį</t>
  </si>
  <si>
    <t>Klase8</t>
  </si>
  <si>
    <t>8a klasė</t>
  </si>
  <si>
    <t>8b klasė</t>
  </si>
  <si>
    <t>8c klasė</t>
  </si>
  <si>
    <t>8a</t>
  </si>
  <si>
    <t>8b</t>
  </si>
  <si>
    <t>8c</t>
  </si>
  <si>
    <t>Istorijos</t>
  </si>
  <si>
    <t>9.1</t>
  </si>
  <si>
    <t>9.2</t>
  </si>
  <si>
    <t>20.1</t>
  </si>
  <si>
    <t>20.2</t>
  </si>
  <si>
    <t>35</t>
  </si>
  <si>
    <t>36</t>
  </si>
  <si>
    <t>37</t>
  </si>
  <si>
    <t>Reiškiniai, lygtys, nelygybės, sistemos, sąryšiai ir funkcijos</t>
  </si>
  <si>
    <t>Stochastika</t>
  </si>
  <si>
    <t>Problemų sprendimas</t>
  </si>
  <si>
    <t>1_9</t>
  </si>
  <si>
    <t>1_10</t>
  </si>
  <si>
    <t>Teksto esmės supratimas</t>
  </si>
  <si>
    <t>Teksto visuma ir detalių (vaizduojamasis pasaulis) supratimas</t>
  </si>
  <si>
    <t>Nuomonės/ požiūrių supratimas</t>
  </si>
  <si>
    <t>Veikėjų charakterių supratimas</t>
  </si>
  <si>
    <t>Teksto pobūdžio ir kalbinės raiškos supratimas</t>
  </si>
  <si>
    <t>Supratimas ir žinių taikymas</t>
  </si>
  <si>
    <t>1</t>
  </si>
  <si>
    <t>3</t>
  </si>
  <si>
    <t>21.1</t>
  </si>
  <si>
    <t>21.2</t>
  </si>
  <si>
    <t>21.3</t>
  </si>
  <si>
    <t>21.4</t>
  </si>
  <si>
    <t>22.1</t>
  </si>
  <si>
    <t>22.2</t>
  </si>
  <si>
    <t>23.1</t>
  </si>
  <si>
    <t>23.2</t>
  </si>
  <si>
    <t>23.3</t>
  </si>
  <si>
    <t>23.4</t>
  </si>
  <si>
    <t>24.1</t>
  </si>
  <si>
    <t>24.2</t>
  </si>
  <si>
    <t>24.3</t>
  </si>
  <si>
    <t>25.1</t>
  </si>
  <si>
    <t>25.2</t>
  </si>
  <si>
    <t>25.3</t>
  </si>
  <si>
    <t>25.4</t>
  </si>
  <si>
    <t>26.1</t>
  </si>
  <si>
    <t>26.2</t>
  </si>
  <si>
    <t>26.3</t>
  </si>
  <si>
    <t>26.4</t>
  </si>
  <si>
    <t>26.5</t>
  </si>
  <si>
    <t>26.6</t>
  </si>
  <si>
    <t>Istorinės raidos supratimas</t>
  </si>
  <si>
    <t>Orientavimasis istoriniame laike ir erdvėje</t>
  </si>
  <si>
    <t>Istorijos tyrimas ir interpretavimas</t>
  </si>
  <si>
    <t>Šalies rodikliai</t>
  </si>
  <si>
    <t>Matematika    8 kl.</t>
  </si>
  <si>
    <t>Skaitymas 8 kl.</t>
  </si>
  <si>
    <t>Rašymas 8 kl.</t>
  </si>
  <si>
    <t>Istorija 8 kl.</t>
  </si>
  <si>
    <t>Šalies mokyklos</t>
  </si>
  <si>
    <t>Didmiestis</t>
  </si>
  <si>
    <t>Miestas</t>
  </si>
  <si>
    <t>Kaimas</t>
  </si>
  <si>
    <t>Progimnazijos</t>
  </si>
  <si>
    <t>Pagrindinės</t>
  </si>
  <si>
    <t>Vidurinės</t>
  </si>
  <si>
    <t>Gimnazijos</t>
  </si>
  <si>
    <t>Merginos</t>
  </si>
  <si>
    <t>Vaikinai</t>
  </si>
  <si>
    <t>Mokyklos rodikliai</t>
  </si>
  <si>
    <t>8 klasė</t>
  </si>
  <si>
    <t>8d klasė</t>
  </si>
  <si>
    <t>8e klasė</t>
  </si>
  <si>
    <t>8f klasė</t>
  </si>
  <si>
    <t>8g klasė</t>
  </si>
  <si>
    <t>Istorija</t>
  </si>
  <si>
    <t>Ist</t>
  </si>
  <si>
    <t>Matematika 8 kl.</t>
  </si>
  <si>
    <t>Kauno Juozo Grušo meno vidurinė mokykla</t>
  </si>
  <si>
    <t>Vilmantas</t>
  </si>
  <si>
    <t>Alčiauskas</t>
  </si>
  <si>
    <t>Egidija</t>
  </si>
  <si>
    <t>Andriekutė</t>
  </si>
  <si>
    <t>Austėja</t>
  </si>
  <si>
    <t>Bakutytė</t>
  </si>
  <si>
    <t>Eimantas</t>
  </si>
  <si>
    <t>Baranauskas</t>
  </si>
  <si>
    <t>Bidvaitė</t>
  </si>
  <si>
    <t>Nerius</t>
  </si>
  <si>
    <t>Buivydas</t>
  </si>
  <si>
    <t>Diana</t>
  </si>
  <si>
    <t>Deliusinaitė</t>
  </si>
  <si>
    <t>Franckevičiūtė</t>
  </si>
  <si>
    <t>Mantas</t>
  </si>
  <si>
    <t>Grabauskas</t>
  </si>
  <si>
    <t>Jukelis</t>
  </si>
  <si>
    <t>Katinaitė</t>
  </si>
  <si>
    <t>Akvilina</t>
  </si>
  <si>
    <t>Kleizaitė</t>
  </si>
  <si>
    <t>Ieva</t>
  </si>
  <si>
    <t>Košelevaitė</t>
  </si>
  <si>
    <t>Zigmas</t>
  </si>
  <si>
    <t>Kudirka</t>
  </si>
  <si>
    <t>Audrius</t>
  </si>
  <si>
    <t>Labanauskas</t>
  </si>
  <si>
    <t>Robertas</t>
  </si>
  <si>
    <t>Martišauskas</t>
  </si>
  <si>
    <t>Darius</t>
  </si>
  <si>
    <t>Vilius</t>
  </si>
  <si>
    <t>Petrik</t>
  </si>
  <si>
    <t>Puganceva</t>
  </si>
  <si>
    <t>Ignas</t>
  </si>
  <si>
    <t>Sadonis</t>
  </si>
  <si>
    <t>Urtė</t>
  </si>
  <si>
    <t>Siniauskaitė</t>
  </si>
  <si>
    <t>Sirutavičius</t>
  </si>
  <si>
    <t>Gediminas</t>
  </si>
  <si>
    <t>Steigvilas</t>
  </si>
  <si>
    <t>Strazdauskas</t>
  </si>
  <si>
    <t>Šalčius</t>
  </si>
  <si>
    <t>Utka</t>
  </si>
  <si>
    <t>Ugnė</t>
  </si>
  <si>
    <t>Valterytė</t>
  </si>
  <si>
    <t>Lina</t>
  </si>
  <si>
    <t>Zemlerytė</t>
  </si>
  <si>
    <t>Justas</t>
  </si>
  <si>
    <t>Žilys</t>
  </si>
  <si>
    <t>Raminta</t>
  </si>
  <si>
    <t>Žukauskaitė</t>
  </si>
  <si>
    <t>Paulius</t>
  </si>
  <si>
    <t>Andriūnas</t>
  </si>
  <si>
    <t>Geda</t>
  </si>
  <si>
    <t>Andzelevičiūtė</t>
  </si>
  <si>
    <t>Ramunė</t>
  </si>
  <si>
    <t>Blankaitė</t>
  </si>
  <si>
    <t>Vilma</t>
  </si>
  <si>
    <t>Blaževičiūtė</t>
  </si>
  <si>
    <t>Brazauskaitė</t>
  </si>
  <si>
    <t>Butvilas</t>
  </si>
  <si>
    <t>Nerijus</t>
  </si>
  <si>
    <t>Gnoivskis</t>
  </si>
  <si>
    <t>Jovilė</t>
  </si>
  <si>
    <t>Janušytė</t>
  </si>
  <si>
    <t>Antanas Edgaras</t>
  </si>
  <si>
    <t>Jonikas</t>
  </si>
  <si>
    <t>Kavaliauskas</t>
  </si>
  <si>
    <t>Krukauskaitė</t>
  </si>
  <si>
    <t>Kukys</t>
  </si>
  <si>
    <t>Dominykas</t>
  </si>
  <si>
    <t>Latakas</t>
  </si>
  <si>
    <t>Lekavičius</t>
  </si>
  <si>
    <t>Iveta</t>
  </si>
  <si>
    <t>Makauskaitė</t>
  </si>
  <si>
    <t>Modesta</t>
  </si>
  <si>
    <t>Manionytė</t>
  </si>
  <si>
    <t>Akvilė</t>
  </si>
  <si>
    <t>Martinavičiūtė</t>
  </si>
  <si>
    <t>Matijošaitytė</t>
  </si>
  <si>
    <t>Misiūnaitė</t>
  </si>
  <si>
    <t>Gytis</t>
  </si>
  <si>
    <t>Narušis</t>
  </si>
  <si>
    <t>Jurgita</t>
  </si>
  <si>
    <t>Norinkevičiūtė</t>
  </si>
  <si>
    <t>Pakutkaitė</t>
  </si>
  <si>
    <t>Pavilionytė</t>
  </si>
  <si>
    <t>Martynas</t>
  </si>
  <si>
    <t>Strauka</t>
  </si>
  <si>
    <t>p</t>
  </si>
  <si>
    <t>Šukauskaitė</t>
  </si>
  <si>
    <t>Beatričė</t>
  </si>
  <si>
    <t>Vaičekauskaitė</t>
  </si>
  <si>
    <t>Evelina</t>
  </si>
  <si>
    <t>Velykytė</t>
  </si>
  <si>
    <t>Linas</t>
  </si>
  <si>
    <t>Venclavičius</t>
  </si>
  <si>
    <t>Mindaugas</t>
  </si>
  <si>
    <t>Venslauskas</t>
  </si>
  <si>
    <t>Vitoldas</t>
  </si>
  <si>
    <t>Vidikas</t>
  </si>
  <si>
    <t>Volkovas</t>
  </si>
  <si>
    <t>Abrasonis</t>
  </si>
  <si>
    <t>Aleksandravičiūtė</t>
  </si>
  <si>
    <t>Bulavas</t>
  </si>
  <si>
    <t>Aidas</t>
  </si>
  <si>
    <t>Bušmanas</t>
  </si>
  <si>
    <t>Čepaitė</t>
  </si>
  <si>
    <t>Aistė</t>
  </si>
  <si>
    <t>Gatelytė</t>
  </si>
  <si>
    <t>Ginelevičiūtė</t>
  </si>
  <si>
    <t>Jagelavičius</t>
  </si>
  <si>
    <t>Kaminskaitė</t>
  </si>
  <si>
    <t>Redas</t>
  </si>
  <si>
    <t>Kaupas</t>
  </si>
  <si>
    <t>Žygimantas</t>
  </si>
  <si>
    <t>Končius</t>
  </si>
  <si>
    <t>Kunickas</t>
  </si>
  <si>
    <t>Šarūnė</t>
  </si>
  <si>
    <t>Lenčiauskaitė</t>
  </si>
  <si>
    <t>Litvinaitė</t>
  </si>
  <si>
    <t>Agnė</t>
  </si>
  <si>
    <t>Nasickaitė</t>
  </si>
  <si>
    <t>Dovydas</t>
  </si>
  <si>
    <t>Patinskas</t>
  </si>
  <si>
    <t>Modestas</t>
  </si>
  <si>
    <t>Petkus</t>
  </si>
  <si>
    <t>Greta</t>
  </si>
  <si>
    <t>Rinkevičiūtė</t>
  </si>
  <si>
    <t>Sankauskas</t>
  </si>
  <si>
    <t>Petras</t>
  </si>
  <si>
    <t>Stadulis</t>
  </si>
  <si>
    <t>Emilija</t>
  </si>
  <si>
    <t>Sutkutė</t>
  </si>
  <si>
    <t>Šnipaitis</t>
  </si>
  <si>
    <t>Vainauskas</t>
  </si>
  <si>
    <t>Inga</t>
  </si>
  <si>
    <t>Valiaugaitė</t>
  </si>
  <si>
    <t>Povilas</t>
  </si>
  <si>
    <t>Vileišis</t>
  </si>
  <si>
    <t>Klaidas</t>
  </si>
  <si>
    <t>Vyšniauskas</t>
  </si>
  <si>
    <t>Zdanavičius</t>
  </si>
  <si>
    <t>Justina</t>
  </si>
  <si>
    <t>Žemaitytė</t>
  </si>
  <si>
    <t>Rokas</t>
  </si>
  <si>
    <t>Žilinskas</t>
  </si>
  <si>
    <t>Žiūrys</t>
  </si>
  <si>
    <t>8d</t>
  </si>
  <si>
    <t>Bartusevičius</t>
  </si>
  <si>
    <t>Čemerkaitė</t>
  </si>
  <si>
    <t>Ainis Jokūbas</t>
  </si>
  <si>
    <t>Daukšas</t>
  </si>
  <si>
    <t>Gelmanas</t>
  </si>
  <si>
    <t>Grigaliūnas</t>
  </si>
  <si>
    <t>Ivanovaitė</t>
  </si>
  <si>
    <t>Romualdas</t>
  </si>
  <si>
    <t>Jenerikas</t>
  </si>
  <si>
    <t>Rytis</t>
  </si>
  <si>
    <t>Kazakevičius</t>
  </si>
  <si>
    <t>Meda</t>
  </si>
  <si>
    <t>Kerševičiūtė</t>
  </si>
  <si>
    <t>Knizikevičius</t>
  </si>
  <si>
    <t>Artūras</t>
  </si>
  <si>
    <t>Košel</t>
  </si>
  <si>
    <t>Kučinskas</t>
  </si>
  <si>
    <t>Laurikaitytė</t>
  </si>
  <si>
    <t>Elvis</t>
  </si>
  <si>
    <t>Lukošius</t>
  </si>
  <si>
    <t>Eiminas</t>
  </si>
  <si>
    <t>Miškinis</t>
  </si>
  <si>
    <t>Mitkutė</t>
  </si>
  <si>
    <t>Povilaitis</t>
  </si>
  <si>
    <t>Račkauskas</t>
  </si>
  <si>
    <t>Radvilė</t>
  </si>
  <si>
    <t>Rumbutytė</t>
  </si>
  <si>
    <t>Smiltė</t>
  </si>
  <si>
    <t>Savickytė</t>
  </si>
  <si>
    <t>Stankūnas</t>
  </si>
  <si>
    <t>Benita</t>
  </si>
  <si>
    <t>Strumskytė</t>
  </si>
  <si>
    <t>Šaltenytė</t>
  </si>
  <si>
    <t>Algirdas</t>
  </si>
  <si>
    <t>Švabas</t>
  </si>
  <si>
    <t>Rapolas</t>
  </si>
  <si>
    <t>Usaris</t>
  </si>
  <si>
    <t>Martyna</t>
  </si>
  <si>
    <t>Varslauskaitė</t>
  </si>
  <si>
    <t>Žukauskas</t>
  </si>
  <si>
    <t>8e</t>
  </si>
  <si>
    <t>Bagdonaitė</t>
  </si>
  <si>
    <t>Bagdonas</t>
  </si>
  <si>
    <t>Barkauskaitė</t>
  </si>
  <si>
    <t>Tautvydas</t>
  </si>
  <si>
    <t>Bersėnas</t>
  </si>
  <si>
    <t>Jogilė</t>
  </si>
  <si>
    <t>Bitvinskaitė</t>
  </si>
  <si>
    <t>Brazdžionis</t>
  </si>
  <si>
    <t>Budžys</t>
  </si>
  <si>
    <t>Julija</t>
  </si>
  <si>
    <t>Gesevičiūtė</t>
  </si>
  <si>
    <t>Karaliūtė</t>
  </si>
  <si>
    <t>Džiugas</t>
  </si>
  <si>
    <t>Kisielius</t>
  </si>
  <si>
    <t>Kišonaitė</t>
  </si>
  <si>
    <t>Korsakaitė</t>
  </si>
  <si>
    <t>Augustas</t>
  </si>
  <si>
    <t>Krivickas</t>
  </si>
  <si>
    <t>Gintarė</t>
  </si>
  <si>
    <t>Kungytė</t>
  </si>
  <si>
    <t>Kurtkus</t>
  </si>
  <si>
    <t>Myniotaitė</t>
  </si>
  <si>
    <t>Muliarčikaitė</t>
  </si>
  <si>
    <t>Kristupas</t>
  </si>
  <si>
    <t>Panavas</t>
  </si>
  <si>
    <t>Radžiūnas</t>
  </si>
  <si>
    <t>Rasickaitė</t>
  </si>
  <si>
    <t>Dainius</t>
  </si>
  <si>
    <t>Sabaliauskas</t>
  </si>
  <si>
    <t>Sirtautas</t>
  </si>
  <si>
    <t>Stankus</t>
  </si>
  <si>
    <t>Marta</t>
  </si>
  <si>
    <t>Sušinskaitė</t>
  </si>
  <si>
    <t>Šimkus</t>
  </si>
  <si>
    <t>Goda</t>
  </si>
  <si>
    <t>Talačkaitė</t>
  </si>
  <si>
    <t>Ernestas</t>
  </si>
  <si>
    <t>Uzdila</t>
  </si>
  <si>
    <t>Vaičiulionytė</t>
  </si>
  <si>
    <t>Vasiliauskaitė</t>
  </si>
  <si>
    <t>Visackaitė</t>
  </si>
  <si>
    <t>8f</t>
  </si>
  <si>
    <t>Andriukaitis</t>
  </si>
  <si>
    <t>Marius</t>
  </si>
  <si>
    <t>Cybatovas</t>
  </si>
  <si>
    <t>Čėsnaitė</t>
  </si>
  <si>
    <t>Paulina</t>
  </si>
  <si>
    <t>Durskytė</t>
  </si>
  <si>
    <t>Vita</t>
  </si>
  <si>
    <t>Dvarionaitė</t>
  </si>
  <si>
    <t>Gasevičiūtė</t>
  </si>
  <si>
    <t>Jonaitis</t>
  </si>
  <si>
    <t>Kardoka</t>
  </si>
  <si>
    <t>Julius</t>
  </si>
  <si>
    <t>Keturakis</t>
  </si>
  <si>
    <t>Justinas</t>
  </si>
  <si>
    <t>Krasauskas</t>
  </si>
  <si>
    <t>Kriaučiūnaitė</t>
  </si>
  <si>
    <t>Kudrevičius</t>
  </si>
  <si>
    <t>Simona</t>
  </si>
  <si>
    <t>Labunskaitė</t>
  </si>
  <si>
    <t>Lapinskas</t>
  </si>
  <si>
    <t>Macijauskas</t>
  </si>
  <si>
    <t>Eglė</t>
  </si>
  <si>
    <t>Maksvytytė</t>
  </si>
  <si>
    <t>Mikalauskas</t>
  </si>
  <si>
    <t>Mileikis</t>
  </si>
  <si>
    <t>Mišeikis</t>
  </si>
  <si>
    <t>Grantas</t>
  </si>
  <si>
    <t>Paliukas</t>
  </si>
  <si>
    <t>Patricija</t>
  </si>
  <si>
    <t>Paužaitė</t>
  </si>
  <si>
    <t>Plavičius</t>
  </si>
  <si>
    <t>Simas</t>
  </si>
  <si>
    <t>Šabūnaitė</t>
  </si>
  <si>
    <t>Arijus</t>
  </si>
  <si>
    <t>Šačkus</t>
  </si>
  <si>
    <t>Šimonis</t>
  </si>
  <si>
    <t>Viktorija</t>
  </si>
  <si>
    <t>Vitulskis</t>
  </si>
  <si>
    <t>Žilinskaitė</t>
  </si>
  <si>
    <t>8g</t>
  </si>
  <si>
    <t>Balčiūnas</t>
  </si>
  <si>
    <t>Roberta</t>
  </si>
  <si>
    <t>Danilovaitė</t>
  </si>
  <si>
    <t>Dzikaras</t>
  </si>
  <si>
    <t>Gineitis</t>
  </si>
  <si>
    <t>Globytė</t>
  </si>
  <si>
    <t>Jasiukevičiūtė</t>
  </si>
  <si>
    <t>Kasparas</t>
  </si>
  <si>
    <t>Karalius</t>
  </si>
  <si>
    <t>Kružikas</t>
  </si>
  <si>
    <t>Kuprytė</t>
  </si>
  <si>
    <t>Arūnas</t>
  </si>
  <si>
    <t>Martinaitis</t>
  </si>
  <si>
    <t>Masaitis</t>
  </si>
  <si>
    <t>Gertrūda</t>
  </si>
  <si>
    <t>Mikelaitytė</t>
  </si>
  <si>
    <t>Minkevičius</t>
  </si>
  <si>
    <t>Paulauskas</t>
  </si>
  <si>
    <t>Pėstininkas</t>
  </si>
  <si>
    <t>Ramanauskas</t>
  </si>
  <si>
    <t>Randytė</t>
  </si>
  <si>
    <t>Sideravičius</t>
  </si>
  <si>
    <t>Skirmantas</t>
  </si>
  <si>
    <t>Stankevičius</t>
  </si>
  <si>
    <t>Stašaitis</t>
  </si>
  <si>
    <t>Stebuliauskaitė</t>
  </si>
  <si>
    <t>Strunkevičius</t>
  </si>
  <si>
    <t>Radvydas</t>
  </si>
  <si>
    <t>Svolkinas</t>
  </si>
  <si>
    <t>Šimanskytė</t>
  </si>
  <si>
    <t>Šlaičiūtė</t>
  </si>
  <si>
    <t>Arnas</t>
  </si>
  <si>
    <t>Tranza</t>
  </si>
  <si>
    <t>Tručinskas</t>
  </si>
  <si>
    <t>Urbanavičius</t>
  </si>
  <si>
    <t>Zauka</t>
  </si>
  <si>
    <t>Zaveckas</t>
  </si>
  <si>
    <t>Alčiauskas Vilmantas</t>
  </si>
  <si>
    <t>Andriekutė Egidija</t>
  </si>
  <si>
    <t>Bakutytė Austėja</t>
  </si>
  <si>
    <t>Baranauskas Eimantas</t>
  </si>
  <si>
    <t>Bidvaitė Gabrielė</t>
  </si>
  <si>
    <t>Bidvaitė Monika</t>
  </si>
  <si>
    <t>Buivydas Nerius</t>
  </si>
  <si>
    <t>Deliusinaitė Diana</t>
  </si>
  <si>
    <t>Franckevičiūtė Laura</t>
  </si>
  <si>
    <t>Grabauskas Mantas</t>
  </si>
  <si>
    <t>Jukelis Laurynas</t>
  </si>
  <si>
    <t>Katinaitė Silvija</t>
  </si>
  <si>
    <t>Kleizaitė Akvilina</t>
  </si>
  <si>
    <t>Košelevaitė Ieva</t>
  </si>
  <si>
    <t>Kudirka Zigmas</t>
  </si>
  <si>
    <t>Labanauskas Audrius</t>
  </si>
  <si>
    <t>Martišauskas Robertas</t>
  </si>
  <si>
    <t>Mažeika Darius</t>
  </si>
  <si>
    <t>Petrik Vilius</t>
  </si>
  <si>
    <t>Puganceva Margarita</t>
  </si>
  <si>
    <t>Sadonis Ignas</t>
  </si>
  <si>
    <t>Siniauskaitė Urtė</t>
  </si>
  <si>
    <t>Sirutavičius Lukas</t>
  </si>
  <si>
    <t>Steigvilas Gediminas</t>
  </si>
  <si>
    <t>Strazdauskas Lukas</t>
  </si>
  <si>
    <t>Šalčius Lukas</t>
  </si>
  <si>
    <t>Utka Eimantas</t>
  </si>
  <si>
    <t>Valterytė Ugnė</t>
  </si>
  <si>
    <t>Zemlerytė Lina</t>
  </si>
  <si>
    <t>Žilys Justas</t>
  </si>
  <si>
    <t>Žukauskaitė Raminta</t>
  </si>
  <si>
    <t>Andriūnas Paulius</t>
  </si>
  <si>
    <t>Andzelevičiūtė Geda</t>
  </si>
  <si>
    <t>Blankaitė Ramunė</t>
  </si>
  <si>
    <t>Blaževičiūtė Vilma</t>
  </si>
  <si>
    <t>Brazauskaitė Ieva</t>
  </si>
  <si>
    <t>Butvilas Lukas</t>
  </si>
  <si>
    <t>Gnoivskis Nerijus</t>
  </si>
  <si>
    <t>Janušytė Jovilė</t>
  </si>
  <si>
    <t>Jonikas Antanas Edgaras</t>
  </si>
  <si>
    <t>Kavaliauskas Jonas</t>
  </si>
  <si>
    <t>Krukauskaitė Gabrielė</t>
  </si>
  <si>
    <t>Kukys Arminas</t>
  </si>
  <si>
    <t>Latakas Dominykas</t>
  </si>
  <si>
    <t>Lekavičius Eimantas</t>
  </si>
  <si>
    <t>Makauskaitė Iveta</t>
  </si>
  <si>
    <t>Manionytė Modesta</t>
  </si>
  <si>
    <t>Martinavičiūtė Akvilė</t>
  </si>
  <si>
    <t>Matijošaitytė Deimantė</t>
  </si>
  <si>
    <t>Misiūnaitė Ugnė</t>
  </si>
  <si>
    <t>Narušis Gytis</t>
  </si>
  <si>
    <t>Norinkevičiūtė Jurgita</t>
  </si>
  <si>
    <t>Pakutkaitė Samanta</t>
  </si>
  <si>
    <t>Pavilionytė Karolina</t>
  </si>
  <si>
    <t>Strauka Martynas</t>
  </si>
  <si>
    <t>Šukauskaitė Kornelija</t>
  </si>
  <si>
    <t>Vaičekauskaitė Beatričė</t>
  </si>
  <si>
    <t>Velykytė Evelina</t>
  </si>
  <si>
    <t>Venclavičius Linas</t>
  </si>
  <si>
    <t>Venslauskas Mindaugas</t>
  </si>
  <si>
    <t>Vidikas Vitoldas</t>
  </si>
  <si>
    <t>Volkovas Matas</t>
  </si>
  <si>
    <t>Abrasonis Nerijus</t>
  </si>
  <si>
    <t>Aleksandravičiūtė Miglė</t>
  </si>
  <si>
    <t>Bulavas Mantas</t>
  </si>
  <si>
    <t>Bušmanas Aidas</t>
  </si>
  <si>
    <t>Čepaitė Miglė</t>
  </si>
  <si>
    <t>Gatelytė Aistė</t>
  </si>
  <si>
    <t>Ginelevičiūtė Dominyka</t>
  </si>
  <si>
    <t>Jagelavičius Mantas</t>
  </si>
  <si>
    <t>Kaminskaitė Gabrielė</t>
  </si>
  <si>
    <t>Kaupas Redas</t>
  </si>
  <si>
    <t>Končius Žygimantas</t>
  </si>
  <si>
    <t>Kunickas Vytenis</t>
  </si>
  <si>
    <t>Lenčiauskaitė Šarūnė</t>
  </si>
  <si>
    <t>Litvinaitė Gabija</t>
  </si>
  <si>
    <t>Nasickaitė Agnė</t>
  </si>
  <si>
    <t>Patinskas Dovydas</t>
  </si>
  <si>
    <t>Petkus Modestas</t>
  </si>
  <si>
    <t>Rinkevičiūtė Greta</t>
  </si>
  <si>
    <t>Sankauskas Laurynas</t>
  </si>
  <si>
    <t>Stadulis Petras</t>
  </si>
  <si>
    <t>Sutkutė Emilija</t>
  </si>
  <si>
    <t>Šnipaitis Dovydas</t>
  </si>
  <si>
    <t>Vainauskas Lukas</t>
  </si>
  <si>
    <t>Valiaugaitė Inga</t>
  </si>
  <si>
    <t>Vileišis Povilas</t>
  </si>
  <si>
    <t>Vyšniauskas Klaidas</t>
  </si>
  <si>
    <t>Zdanavičius Martynas</t>
  </si>
  <si>
    <t>Žemaitytė Justina</t>
  </si>
  <si>
    <t>Žilinskas Rokas</t>
  </si>
  <si>
    <t>Žiūrys Martynas</t>
  </si>
  <si>
    <t>Bartusevičius Domantas</t>
  </si>
  <si>
    <t>Čemerkaitė Iveta</t>
  </si>
  <si>
    <t>Daukšas Ainis Jokūbas</t>
  </si>
  <si>
    <t>Gelmanas Karolis</t>
  </si>
  <si>
    <t>Grigaliūnas Gediminas</t>
  </si>
  <si>
    <t>Ivanovaitė Evelina</t>
  </si>
  <si>
    <t>Jenerikas Romualdas</t>
  </si>
  <si>
    <t>Kazakevičius Rytis</t>
  </si>
  <si>
    <t>Kerševičiūtė Meda</t>
  </si>
  <si>
    <t>Knizikevičius Lukas</t>
  </si>
  <si>
    <t>Košel Artūras</t>
  </si>
  <si>
    <t>Kučinskas Domantas</t>
  </si>
  <si>
    <t>Laurikaitytė Gabija</t>
  </si>
  <si>
    <t>Lukošius Elvis</t>
  </si>
  <si>
    <t>Miškinis Eiminas</t>
  </si>
  <si>
    <t>Mitkutė Augustė</t>
  </si>
  <si>
    <t>Povilaitis Arminas</t>
  </si>
  <si>
    <t>Račkauskas Gabrielius</t>
  </si>
  <si>
    <t>Rumbutytė Radvilė</t>
  </si>
  <si>
    <t>Savickytė Smiltė</t>
  </si>
  <si>
    <t>Stankūnas Edvinas</t>
  </si>
  <si>
    <t>Strumskytė Benita</t>
  </si>
  <si>
    <t>Šaltenytė Greta</t>
  </si>
  <si>
    <t>Švabas Algirdas</t>
  </si>
  <si>
    <t>Usaris Rapolas</t>
  </si>
  <si>
    <t>Varslauskaitė Martyna</t>
  </si>
  <si>
    <t>Žukauskaitė Urtė</t>
  </si>
  <si>
    <t>Žukauskas Lukas</t>
  </si>
  <si>
    <t>Bagdonaitė Kamilė</t>
  </si>
  <si>
    <t>Bagdonas Matas</t>
  </si>
  <si>
    <t>Barkauskaitė Dovilė</t>
  </si>
  <si>
    <t>Bersėnas Tautvydas</t>
  </si>
  <si>
    <t>Bitvinskaitė Jogilė</t>
  </si>
  <si>
    <t>Brazdžionis Modestas</t>
  </si>
  <si>
    <t>Budžys Vilius</t>
  </si>
  <si>
    <t>Gesevičiūtė Julija</t>
  </si>
  <si>
    <t>Karaliūtė Diana</t>
  </si>
  <si>
    <t>Kisielius Džiugas</t>
  </si>
  <si>
    <t>Kišonaitė Ugnė</t>
  </si>
  <si>
    <t>Korsakaitė Deimantė</t>
  </si>
  <si>
    <t>Krivickas Augustas</t>
  </si>
  <si>
    <t>Kungytė Gintarė</t>
  </si>
  <si>
    <t>Kurtkus Vilius</t>
  </si>
  <si>
    <t>Myniotaitė Gabrielė</t>
  </si>
  <si>
    <t>Muliarčikaitė Aistė</t>
  </si>
  <si>
    <t>Panavas Kristupas</t>
  </si>
  <si>
    <t>Radžiūnas Rokas</t>
  </si>
  <si>
    <t>Rasickaitė Agnė</t>
  </si>
  <si>
    <t>Sabaliauskas Dainius</t>
  </si>
  <si>
    <t>Sirtautas Lukas</t>
  </si>
  <si>
    <t>Stankus Ignas</t>
  </si>
  <si>
    <t>Sušinskaitė Marta</t>
  </si>
  <si>
    <t>Šimkus Tadas</t>
  </si>
  <si>
    <t>Talačkaitė Goda</t>
  </si>
  <si>
    <t>Uzdila Ernestas</t>
  </si>
  <si>
    <t>Vaičiulionytė Ieva</t>
  </si>
  <si>
    <t>Vasiliauskaitė Rimantė</t>
  </si>
  <si>
    <t>Visackaitė Justina</t>
  </si>
  <si>
    <t>Andriukaitis Edvinas</t>
  </si>
  <si>
    <t>Cybatovas Marius</t>
  </si>
  <si>
    <t>Čėsnaitė Ieva</t>
  </si>
  <si>
    <t>Durskytė Paulina</t>
  </si>
  <si>
    <t>Dvarionaitė Vita</t>
  </si>
  <si>
    <t>Gasevičiūtė Monika</t>
  </si>
  <si>
    <t>Jonaitis Vilius</t>
  </si>
  <si>
    <t>Kardoka Justas</t>
  </si>
  <si>
    <t>Keturakis Julius</t>
  </si>
  <si>
    <t>Keturakis Justinas</t>
  </si>
  <si>
    <t>Krasauskas Karolis</t>
  </si>
  <si>
    <t>Kriaučiūnaitė Gabrielė</t>
  </si>
  <si>
    <t>Kudrevičius Paulius</t>
  </si>
  <si>
    <t>Labunskaitė Simona</t>
  </si>
  <si>
    <t>Lapinskas Paulius</t>
  </si>
  <si>
    <t>Macijauskas Rytis</t>
  </si>
  <si>
    <t>Maksvytytė Eglė</t>
  </si>
  <si>
    <t>Mikalauskas Mantas</t>
  </si>
  <si>
    <t>Mileikis Marius</t>
  </si>
  <si>
    <t>Mišeikis Tomas</t>
  </si>
  <si>
    <t>Paliukas Grantas</t>
  </si>
  <si>
    <t>Paužaitė Patricija</t>
  </si>
  <si>
    <t>Plavičius Lukas</t>
  </si>
  <si>
    <t>Sirutavičius Simas</t>
  </si>
  <si>
    <t>Šabūnaitė Greta</t>
  </si>
  <si>
    <t>Šačkus Arijus</t>
  </si>
  <si>
    <t>Šimonis Tomas</t>
  </si>
  <si>
    <t>Vasiliauskaitė Viktorija</t>
  </si>
  <si>
    <t>Vitulskis Povilas</t>
  </si>
  <si>
    <t>Žilinskaitė Monika</t>
  </si>
  <si>
    <t>Balčiūnas Kipras</t>
  </si>
  <si>
    <t>Danilovaitė Roberta</t>
  </si>
  <si>
    <t>Dzikaras Rytis</t>
  </si>
  <si>
    <t>Gineitis Tadas</t>
  </si>
  <si>
    <t>Globytė Karolina</t>
  </si>
  <si>
    <t>Jasiukevičiūtė Gabrielė</t>
  </si>
  <si>
    <t>Karalius Kasparas</t>
  </si>
  <si>
    <t>Kružikas Paulius</t>
  </si>
  <si>
    <t>Kuprytė Kamilė</t>
  </si>
  <si>
    <t>Martinaitis Arūnas</t>
  </si>
  <si>
    <t>Masaitis Deividas</t>
  </si>
  <si>
    <t>Mikelaitytė Gertrūda</t>
  </si>
  <si>
    <t>Minkevičius Matas</t>
  </si>
  <si>
    <t>Paulauskas Ignas</t>
  </si>
  <si>
    <t>Pėstininkas Vilius</t>
  </si>
  <si>
    <t>Ramanauskas Jonas</t>
  </si>
  <si>
    <t>Randytė Miglė</t>
  </si>
  <si>
    <t>Sideravičius Justinas</t>
  </si>
  <si>
    <t>Stankevičius Skirmantas</t>
  </si>
  <si>
    <t>Stašaitis Ignas</t>
  </si>
  <si>
    <t>Stebuliauskaitė Goda</t>
  </si>
  <si>
    <t>Strunkevičius Tomas</t>
  </si>
  <si>
    <t>Svolkinas Radvydas</t>
  </si>
  <si>
    <t>Šimanskytė Indrė</t>
  </si>
  <si>
    <t>Šlaičiūtė Ieva</t>
  </si>
  <si>
    <t>Tranza Arnas</t>
  </si>
  <si>
    <t>Tručinskas Paulius</t>
  </si>
  <si>
    <t>Urbanavičius Dominykas</t>
  </si>
  <si>
    <t>Zauka Žygimantas</t>
  </si>
  <si>
    <t>Zaveckas Julius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</si>
</sst>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* #,##0\ &quot;Lt&quot;_-;\-* #,##0\ &quot;Lt&quot;_-;_-* &quot;-&quot;\ &quot;Lt&quot;_-;_-@_-"/>
    <numFmt numFmtId="164" formatCode="0.0"/>
    <numFmt numFmtId="165" formatCode="0.0%"/>
  </numFmts>
  <fonts count="39">
    <font>
      <sz val="11"/>
      <color theme="1"/>
      <name val="Calibri"/>
      <family val="2"/>
      <charset val="186"/>
      <scheme val="minor"/>
    </font>
    <font>
      <sz val="11"/>
      <color rgb="FF000000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color indexed="8"/>
      <name val="Calibri"/>
      <family val="2"/>
      <charset val="186"/>
    </font>
    <font>
      <b/>
      <sz val="10"/>
      <name val="Calibri"/>
      <family val="2"/>
      <charset val="186"/>
    </font>
    <font>
      <b/>
      <sz val="10"/>
      <color theme="1"/>
      <name val="Calibri"/>
      <family val="2"/>
      <charset val="186"/>
      <scheme val="minor"/>
    </font>
    <font>
      <sz val="10"/>
      <color rgb="FF000000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Calibri"/>
      <family val="2"/>
      <charset val="186"/>
    </font>
    <font>
      <b/>
      <sz val="9"/>
      <name val="$F$"/>
    </font>
    <font>
      <b/>
      <sz val="11"/>
      <color theme="0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11"/>
      <color indexed="17"/>
      <name val="Calibri"/>
      <family val="2"/>
      <charset val="186"/>
    </font>
    <font>
      <sz val="11"/>
      <color indexed="62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sz val="10"/>
      <name val="Arial"/>
      <family val="2"/>
    </font>
    <font>
      <b/>
      <sz val="18"/>
      <color indexed="56"/>
      <name val="Cambria"/>
      <family val="2"/>
      <charset val="186"/>
    </font>
    <font>
      <sz val="12"/>
      <name val="Times New Roman"/>
      <family val="1"/>
    </font>
    <font>
      <b/>
      <sz val="18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b/>
      <sz val="20"/>
      <color theme="1"/>
      <name val="Calibri"/>
      <family val="2"/>
      <charset val="186"/>
      <scheme val="minor"/>
    </font>
    <font>
      <sz val="10"/>
      <color theme="0"/>
      <name val="Calibri"/>
      <family val="2"/>
      <charset val="186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96">
    <xf numFmtId="0" fontId="0" fillId="0" borderId="0"/>
    <xf numFmtId="0" fontId="6" fillId="0" borderId="0"/>
    <xf numFmtId="0" fontId="12" fillId="0" borderId="0"/>
    <xf numFmtId="0" fontId="12" fillId="0" borderId="0"/>
    <xf numFmtId="3" fontId="14" fillId="0" borderId="0" applyFill="0" applyBorder="0" applyProtection="0">
      <alignment horizontal="center" vertical="center" wrapText="1"/>
    </xf>
    <xf numFmtId="0" fontId="12" fillId="0" borderId="0" applyNumberFormat="0" applyFill="0" applyBorder="0" applyAlignment="0" applyProtection="0"/>
    <xf numFmtId="0" fontId="16" fillId="0" borderId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5" fillId="24" borderId="11" applyNumberFormat="0" applyAlignment="0" applyProtection="0"/>
    <xf numFmtId="0" fontId="26" fillId="25" borderId="12" applyNumberFormat="0" applyAlignment="0" applyProtection="0"/>
    <xf numFmtId="0" fontId="23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8" fillId="11" borderId="11" applyNumberFormat="0" applyAlignment="0" applyProtection="0"/>
    <xf numFmtId="0" fontId="29" fillId="24" borderId="13" applyNumberFormat="0" applyAlignment="0" applyProtection="0"/>
    <xf numFmtId="0" fontId="29" fillId="24" borderId="13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11" borderId="11" applyNumberFormat="0" applyAlignment="0" applyProtection="0"/>
    <xf numFmtId="0" fontId="28" fillId="11" borderId="11" applyNumberFormat="0" applyAlignment="0" applyProtection="0"/>
    <xf numFmtId="0" fontId="30" fillId="0" borderId="14" applyNumberFormat="0" applyFill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2" fillId="0" borderId="0"/>
    <xf numFmtId="0" fontId="12" fillId="27" borderId="15" applyNumberFormat="0" applyFont="0" applyAlignment="0" applyProtection="0"/>
    <xf numFmtId="0" fontId="29" fillId="24" borderId="13" applyNumberFormat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12" fillId="27" borderId="15" applyNumberFormat="0" applyFont="0" applyAlignment="0" applyProtection="0"/>
    <xf numFmtId="0" fontId="12" fillId="27" borderId="15" applyNumberFormat="0" applyFon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5" fillId="24" borderId="11" applyNumberFormat="0" applyAlignment="0" applyProtection="0"/>
    <xf numFmtId="0" fontId="25" fillId="24" borderId="11" applyNumberFormat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26" fillId="25" borderId="12" applyNumberFormat="0" applyAlignment="0" applyProtection="0"/>
    <xf numFmtId="0" fontId="26" fillId="25" borderId="12" applyNumberFormat="0" applyAlignment="0" applyProtection="0"/>
    <xf numFmtId="0" fontId="33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18" fillId="0" borderId="0" applyNumberFormat="0" applyFill="0" applyBorder="0" applyAlignment="0" applyProtection="0"/>
    <xf numFmtId="0" fontId="16" fillId="0" borderId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23" borderId="0" applyNumberFormat="0" applyBorder="0" applyAlignment="0" applyProtection="0"/>
    <xf numFmtId="0" fontId="24" fillId="7" borderId="0" applyNumberFormat="0" applyBorder="0" applyAlignment="0" applyProtection="0"/>
    <xf numFmtId="0" fontId="25" fillId="24" borderId="11" applyNumberFormat="0" applyAlignment="0" applyProtection="0"/>
    <xf numFmtId="0" fontId="26" fillId="25" borderId="12" applyNumberFormat="0" applyAlignment="0" applyProtection="0"/>
    <xf numFmtId="42" fontId="16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8" fillId="11" borderId="11" applyNumberFormat="0" applyAlignment="0" applyProtection="0"/>
    <xf numFmtId="0" fontId="30" fillId="0" borderId="14" applyNumberFormat="0" applyFill="0" applyAlignment="0" applyProtection="0"/>
    <xf numFmtId="0" fontId="31" fillId="26" borderId="0" applyNumberFormat="0" applyBorder="0" applyAlignment="0" applyProtection="0"/>
    <xf numFmtId="0" fontId="12" fillId="27" borderId="15" applyNumberFormat="0" applyFont="0" applyAlignment="0" applyProtection="0"/>
    <xf numFmtId="0" fontId="29" fillId="24" borderId="13" applyNumberFormat="0" applyAlignment="0" applyProtection="0"/>
    <xf numFmtId="0" fontId="33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1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34" fillId="0" borderId="0"/>
    <xf numFmtId="0" fontId="12" fillId="0" borderId="0"/>
    <xf numFmtId="0" fontId="12" fillId="0" borderId="0"/>
    <xf numFmtId="0" fontId="34" fillId="0" borderId="0"/>
    <xf numFmtId="0" fontId="6" fillId="0" borderId="0"/>
    <xf numFmtId="0" fontId="6" fillId="0" borderId="0"/>
    <xf numFmtId="0" fontId="16" fillId="0" borderId="0"/>
    <xf numFmtId="42" fontId="16" fillId="0" borderId="0" applyFont="0" applyFill="0" applyBorder="0" applyAlignment="0" applyProtection="0"/>
    <xf numFmtId="0" fontId="12" fillId="0" borderId="0"/>
    <xf numFmtId="0" fontId="12" fillId="27" borderId="15" applyNumberFormat="0" applyFont="0" applyAlignment="0" applyProtection="0"/>
    <xf numFmtId="0" fontId="12" fillId="27" borderId="15" applyNumberFormat="0" applyFont="0" applyAlignment="0" applyProtection="0"/>
    <xf numFmtId="0" fontId="6" fillId="0" borderId="0"/>
    <xf numFmtId="0" fontId="12" fillId="27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</cellStyleXfs>
  <cellXfs count="88">
    <xf numFmtId="0" fontId="0" fillId="0" borderId="0" xfId="0"/>
    <xf numFmtId="0" fontId="0" fillId="0" borderId="0" xfId="0" applyFill="1"/>
    <xf numFmtId="0" fontId="1" fillId="0" borderId="1" xfId="0" applyFont="1" applyFill="1" applyBorder="1" applyAlignment="1">
      <alignment vertical="center"/>
    </xf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2" fontId="9" fillId="5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10" fillId="0" borderId="0" xfId="0" applyFont="1" applyFill="1" applyBorder="1" applyAlignment="1">
      <alignment horizontal="left" vertical="center"/>
    </xf>
    <xf numFmtId="0" fontId="0" fillId="0" borderId="0" xfId="0" applyFont="1"/>
    <xf numFmtId="0" fontId="7" fillId="0" borderId="0" xfId="0" applyFont="1" applyFill="1" applyBorder="1" applyAlignment="1"/>
    <xf numFmtId="0" fontId="0" fillId="5" borderId="4" xfId="0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164" fontId="0" fillId="0" borderId="0" xfId="0" applyNumberFormat="1"/>
    <xf numFmtId="0" fontId="0" fillId="0" borderId="0" xfId="0"/>
    <xf numFmtId="165" fontId="0" fillId="0" borderId="0" xfId="0" applyNumberFormat="1"/>
    <xf numFmtId="165" fontId="0" fillId="0" borderId="0" xfId="0" applyNumberFormat="1" applyFill="1" applyBorder="1"/>
    <xf numFmtId="165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/>
    <xf numFmtId="9" fontId="0" fillId="28" borderId="1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35" fillId="0" borderId="0" xfId="0" applyFont="1"/>
    <xf numFmtId="0" fontId="35" fillId="0" borderId="0" xfId="0" applyFont="1" applyAlignment="1"/>
    <xf numFmtId="0" fontId="8" fillId="4" borderId="1" xfId="0" applyFont="1" applyFill="1" applyBorder="1" applyAlignment="1">
      <alignment horizontal="center"/>
    </xf>
    <xf numFmtId="0" fontId="0" fillId="5" borderId="17" xfId="0" applyFill="1" applyBorder="1"/>
    <xf numFmtId="0" fontId="0" fillId="5" borderId="18" xfId="0" applyFill="1" applyBorder="1"/>
    <xf numFmtId="0" fontId="0" fillId="5" borderId="19" xfId="0" applyFill="1" applyBorder="1"/>
    <xf numFmtId="0" fontId="9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49" fontId="9" fillId="5" borderId="1" xfId="0" applyNumberFormat="1" applyFont="1" applyFill="1" applyBorder="1" applyAlignment="1">
      <alignment horizontal="center" vertical="center"/>
    </xf>
    <xf numFmtId="0" fontId="7" fillId="0" borderId="0" xfId="0" applyFont="1" applyAlignment="1"/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0" borderId="1" xfId="0" applyFont="1" applyBorder="1" applyAlignment="1"/>
    <xf numFmtId="164" fontId="0" fillId="5" borderId="1" xfId="0" applyNumberFormat="1" applyFont="1" applyFill="1" applyBorder="1" applyAlignment="1">
      <alignment horizontal="center"/>
    </xf>
    <xf numFmtId="164" fontId="0" fillId="0" borderId="1" xfId="0" applyNumberFormat="1" applyFont="1" applyBorder="1" applyAlignment="1"/>
    <xf numFmtId="164" fontId="0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/>
    <xf numFmtId="164" fontId="0" fillId="0" borderId="0" xfId="0" applyNumberFormat="1" applyFont="1" applyAlignment="1"/>
    <xf numFmtId="0" fontId="0" fillId="0" borderId="0" xfId="0"/>
    <xf numFmtId="0" fontId="37" fillId="0" borderId="0" xfId="0" applyFont="1" applyAlignment="1"/>
    <xf numFmtId="0" fontId="38" fillId="0" borderId="0" xfId="0" applyFont="1" applyBorder="1"/>
    <xf numFmtId="0" fontId="5" fillId="0" borderId="0" xfId="0" applyFont="1" applyBorder="1"/>
    <xf numFmtId="0" fontId="15" fillId="0" borderId="0" xfId="0" applyFont="1" applyBorder="1"/>
    <xf numFmtId="164" fontId="5" fillId="0" borderId="0" xfId="0" applyNumberFormat="1" applyFont="1" applyBorder="1"/>
    <xf numFmtId="0" fontId="5" fillId="0" borderId="0" xfId="0" applyFont="1" applyBorder="1" applyAlignment="1"/>
    <xf numFmtId="0" fontId="4" fillId="0" borderId="0" xfId="0" applyFont="1" applyAlignment="1">
      <alignment horizontal="center" textRotation="90"/>
    </xf>
    <xf numFmtId="0" fontId="4" fillId="0" borderId="0" xfId="0" applyFont="1" applyAlignment="1">
      <alignment textRotation="90"/>
    </xf>
    <xf numFmtId="164" fontId="4" fillId="5" borderId="1" xfId="0" applyNumberFormat="1" applyFont="1" applyFill="1" applyBorder="1" applyAlignment="1">
      <alignment horizontal="center"/>
    </xf>
    <xf numFmtId="0" fontId="4" fillId="0" borderId="0" xfId="0" applyFont="1" applyAlignment="1"/>
    <xf numFmtId="164" fontId="4" fillId="0" borderId="1" xfId="0" applyNumberFormat="1" applyFont="1" applyBorder="1" applyAlignment="1">
      <alignment horizontal="center"/>
    </xf>
    <xf numFmtId="164" fontId="4" fillId="0" borderId="0" xfId="0" applyNumberFormat="1" applyFont="1" applyAlignment="1"/>
    <xf numFmtId="0" fontId="36" fillId="0" borderId="0" xfId="0" applyFont="1" applyAlignment="1"/>
    <xf numFmtId="0" fontId="36" fillId="0" borderId="0" xfId="0" applyFont="1"/>
    <xf numFmtId="164" fontId="4" fillId="5" borderId="1" xfId="0" applyNumberFormat="1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3" xfId="0" applyFont="1" applyBorder="1" applyAlignment="1">
      <alignment wrapText="1"/>
    </xf>
    <xf numFmtId="164" fontId="4" fillId="0" borderId="3" xfId="0" applyNumberFormat="1" applyFont="1" applyBorder="1" applyAlignment="1"/>
    <xf numFmtId="0" fontId="4" fillId="0" borderId="3" xfId="0" applyFont="1" applyBorder="1" applyAlignment="1"/>
    <xf numFmtId="0" fontId="4" fillId="0" borderId="3" xfId="0" applyFont="1" applyFill="1" applyBorder="1" applyAlignment="1"/>
    <xf numFmtId="0" fontId="4" fillId="5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/>
    <xf numFmtId="0" fontId="2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" fillId="5" borderId="2" xfId="0" applyFont="1" applyFill="1" applyBorder="1" applyAlignment="1">
      <alignment horizontal="center" wrapText="1"/>
    </xf>
    <xf numFmtId="0" fontId="3" fillId="5" borderId="3" xfId="0" applyFont="1" applyFill="1" applyBorder="1" applyAlignment="1">
      <alignment horizontal="center" wrapText="1"/>
    </xf>
    <xf numFmtId="0" fontId="0" fillId="5" borderId="2" xfId="0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5" xfId="0" applyFont="1" applyFill="1" applyBorder="1" applyAlignment="1">
      <alignment horizontal="center"/>
    </xf>
    <xf numFmtId="0" fontId="0" fillId="5" borderId="6" xfId="0" applyFont="1" applyFill="1" applyBorder="1" applyAlignment="1">
      <alignment horizontal="center"/>
    </xf>
    <xf numFmtId="0" fontId="0" fillId="5" borderId="7" xfId="0" applyFont="1" applyFill="1" applyBorder="1" applyAlignment="1">
      <alignment horizontal="center"/>
    </xf>
    <xf numFmtId="0" fontId="13" fillId="5" borderId="5" xfId="2" applyFont="1" applyFill="1" applyBorder="1" applyAlignment="1">
      <alignment horizontal="center" wrapText="1"/>
    </xf>
    <xf numFmtId="0" fontId="13" fillId="5" borderId="7" xfId="2" applyFont="1" applyFill="1" applyBorder="1" applyAlignment="1">
      <alignment horizontal="center" wrapText="1"/>
    </xf>
    <xf numFmtId="0" fontId="0" fillId="5" borderId="2" xfId="0" applyFont="1" applyFill="1" applyBorder="1" applyAlignment="1">
      <alignment horizontal="center"/>
    </xf>
    <xf numFmtId="0" fontId="0" fillId="5" borderId="20" xfId="0" applyFont="1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6" xfId="0" applyFont="1" applyBorder="1" applyAlignment="1"/>
  </cellXfs>
  <cellStyles count="196">
    <cellStyle name="1 antraštė" xfId="7"/>
    <cellStyle name="1 antraštė 2" xfId="8"/>
    <cellStyle name="2 antraštė" xfId="9"/>
    <cellStyle name="2 antraštė 2" xfId="10"/>
    <cellStyle name="20% - Accent1 2" xfId="11"/>
    <cellStyle name="20% - Accent1 3" xfId="132"/>
    <cellStyle name="20% - Accent2 2" xfId="12"/>
    <cellStyle name="20% - Accent2 3" xfId="133"/>
    <cellStyle name="20% - Accent3 2" xfId="13"/>
    <cellStyle name="20% - Accent3 3" xfId="134"/>
    <cellStyle name="20% - Accent4 2" xfId="14"/>
    <cellStyle name="20% - Accent4 3" xfId="135"/>
    <cellStyle name="20% - Accent5 2" xfId="15"/>
    <cellStyle name="20% - Accent5 3" xfId="136"/>
    <cellStyle name="20% - Accent6 2" xfId="16"/>
    <cellStyle name="20% - Accent6 3" xfId="137"/>
    <cellStyle name="20% – paryškinimas 1" xfId="17"/>
    <cellStyle name="20% – paryškinimas 1 2" xfId="18"/>
    <cellStyle name="20% – paryškinimas 2" xfId="19"/>
    <cellStyle name="20% – paryškinimas 2 2" xfId="20"/>
    <cellStyle name="20% – paryškinimas 3" xfId="21"/>
    <cellStyle name="20% – paryškinimas 3 2" xfId="22"/>
    <cellStyle name="20% – paryškinimas 4" xfId="23"/>
    <cellStyle name="20% – paryškinimas 4 2" xfId="24"/>
    <cellStyle name="20% – paryškinimas 5" xfId="25"/>
    <cellStyle name="20% – paryškinimas 5 2" xfId="26"/>
    <cellStyle name="20% – paryškinimas 6" xfId="27"/>
    <cellStyle name="20% – paryškinimas 6 2" xfId="28"/>
    <cellStyle name="3 antraštė" xfId="29"/>
    <cellStyle name="3 antraštė 2" xfId="30"/>
    <cellStyle name="4 antraštė" xfId="31"/>
    <cellStyle name="4 antraštė 2" xfId="32"/>
    <cellStyle name="40% - Accent1 2" xfId="33"/>
    <cellStyle name="40% - Accent1 3" xfId="138"/>
    <cellStyle name="40% - Accent2 2" xfId="34"/>
    <cellStyle name="40% - Accent2 3" xfId="139"/>
    <cellStyle name="40% - Accent3 2" xfId="35"/>
    <cellStyle name="40% - Accent3 3" xfId="140"/>
    <cellStyle name="40% - Accent4 2" xfId="36"/>
    <cellStyle name="40% - Accent4 3" xfId="141"/>
    <cellStyle name="40% - Accent5 2" xfId="37"/>
    <cellStyle name="40% - Accent5 3" xfId="142"/>
    <cellStyle name="40% - Accent6 2" xfId="38"/>
    <cellStyle name="40% - Accent6 3" xfId="143"/>
    <cellStyle name="40% – paryškinimas 1" xfId="39"/>
    <cellStyle name="40% – paryškinimas 1 2" xfId="40"/>
    <cellStyle name="40% – paryškinimas 2" xfId="41"/>
    <cellStyle name="40% – paryškinimas 2 2" xfId="42"/>
    <cellStyle name="40% – paryškinimas 3" xfId="43"/>
    <cellStyle name="40% – paryškinimas 3 2" xfId="44"/>
    <cellStyle name="40% – paryškinimas 4" xfId="45"/>
    <cellStyle name="40% – paryškinimas 4 2" xfId="46"/>
    <cellStyle name="40% – paryškinimas 5" xfId="47"/>
    <cellStyle name="40% – paryškinimas 5 2" xfId="48"/>
    <cellStyle name="40% – paryškinimas 6" xfId="49"/>
    <cellStyle name="40% – paryškinimas 6 2" xfId="50"/>
    <cellStyle name="60% - Accent1 2" xfId="51"/>
    <cellStyle name="60% - Accent1 3" xfId="144"/>
    <cellStyle name="60% - Accent2 2" xfId="52"/>
    <cellStyle name="60% - Accent2 3" xfId="145"/>
    <cellStyle name="60% - Accent3 2" xfId="53"/>
    <cellStyle name="60% - Accent3 3" xfId="146"/>
    <cellStyle name="60% - Accent4 2" xfId="54"/>
    <cellStyle name="60% - Accent4 3" xfId="147"/>
    <cellStyle name="60% - Accent5 2" xfId="55"/>
    <cellStyle name="60% - Accent5 3" xfId="148"/>
    <cellStyle name="60% - Accent6 2" xfId="56"/>
    <cellStyle name="60% - Accent6 3" xfId="149"/>
    <cellStyle name="60% – paryškinimas 1" xfId="57"/>
    <cellStyle name="60% – paryškinimas 1 2" xfId="58"/>
    <cellStyle name="60% – paryškinimas 2" xfId="59"/>
    <cellStyle name="60% – paryškinimas 2 2" xfId="60"/>
    <cellStyle name="60% – paryškinimas 3" xfId="61"/>
    <cellStyle name="60% – paryškinimas 3 2" xfId="62"/>
    <cellStyle name="60% – paryškinimas 4" xfId="63"/>
    <cellStyle name="60% – paryškinimas 4 2" xfId="64"/>
    <cellStyle name="60% – paryškinimas 5" xfId="65"/>
    <cellStyle name="60% – paryškinimas 5 2" xfId="66"/>
    <cellStyle name="60% – paryškinimas 6" xfId="67"/>
    <cellStyle name="60% – paryškinimas 6 2" xfId="68"/>
    <cellStyle name="Accent1 2" xfId="69"/>
    <cellStyle name="Accent1 3" xfId="150"/>
    <cellStyle name="Accent2 2" xfId="70"/>
    <cellStyle name="Accent2 3" xfId="151"/>
    <cellStyle name="Accent3 2" xfId="71"/>
    <cellStyle name="Accent3 3" xfId="152"/>
    <cellStyle name="Accent4 2" xfId="72"/>
    <cellStyle name="Accent4 3" xfId="153"/>
    <cellStyle name="Accent5 2" xfId="73"/>
    <cellStyle name="Accent5 3" xfId="154"/>
    <cellStyle name="Accent6 2" xfId="74"/>
    <cellStyle name="Accent6 3" xfId="155"/>
    <cellStyle name="Aiškinamasis tekstas" xfId="75"/>
    <cellStyle name="Aiškinamasis tekstas 2" xfId="76"/>
    <cellStyle name="Bad 2" xfId="77"/>
    <cellStyle name="Bad 3" xfId="156"/>
    <cellStyle name="Blogas" xfId="78"/>
    <cellStyle name="Blogas 2" xfId="79"/>
    <cellStyle name="Calculation 2" xfId="80"/>
    <cellStyle name="Calculation 3" xfId="157"/>
    <cellStyle name="Check Cell 2" xfId="81"/>
    <cellStyle name="Check Cell 3" xfId="158"/>
    <cellStyle name="Currency [0] 2" xfId="4"/>
    <cellStyle name="Currency [0] 2 2" xfId="159"/>
    <cellStyle name="Currency [0] 3" xfId="184"/>
    <cellStyle name="Explanatory Text 2" xfId="82"/>
    <cellStyle name="Explanatory Text 3" xfId="160"/>
    <cellStyle name="Geras" xfId="83"/>
    <cellStyle name="Geras 2" xfId="84"/>
    <cellStyle name="Good 2" xfId="85"/>
    <cellStyle name="Good 3" xfId="161"/>
    <cellStyle name="Heading 1 2" xfId="86"/>
    <cellStyle name="Heading 1 3" xfId="162"/>
    <cellStyle name="Heading 2 2" xfId="87"/>
    <cellStyle name="Heading 2 3" xfId="163"/>
    <cellStyle name="Heading 3 2" xfId="88"/>
    <cellStyle name="Heading 3 3" xfId="164"/>
    <cellStyle name="Heading 4 2" xfId="89"/>
    <cellStyle name="Heading 4 3" xfId="165"/>
    <cellStyle name="Input 2" xfId="90"/>
    <cellStyle name="Input 3" xfId="166"/>
    <cellStyle name="Išvestis" xfId="91"/>
    <cellStyle name="Išvestis 2" xfId="92"/>
    <cellStyle name="Įprastas" xfId="0" builtinId="0"/>
    <cellStyle name="Įspėjimo tekstas" xfId="93"/>
    <cellStyle name="Įspėjimo tekstas 2" xfId="94"/>
    <cellStyle name="Įvestis" xfId="95"/>
    <cellStyle name="Įvestis 2" xfId="96"/>
    <cellStyle name="Linked Cell 2" xfId="97"/>
    <cellStyle name="Linked Cell 3" xfId="167"/>
    <cellStyle name="Neutral 2" xfId="98"/>
    <cellStyle name="Neutral 3" xfId="168"/>
    <cellStyle name="Neutralus" xfId="99"/>
    <cellStyle name="Neutralus 2" xfId="100"/>
    <cellStyle name="Normal 10" xfId="6"/>
    <cellStyle name="Normal 2" xfId="5"/>
    <cellStyle name="Normal 2 2" xfId="179"/>
    <cellStyle name="Normal 2 2 2" xfId="194"/>
    <cellStyle name="Normal 2 3" xfId="178"/>
    <cellStyle name="Normal 2 3 2" xfId="193"/>
    <cellStyle name="Normal 2 4" xfId="101"/>
    <cellStyle name="Normal 3" xfId="3"/>
    <cellStyle name="Normal 3 2" xfId="131"/>
    <cellStyle name="Normal 3 3" xfId="180"/>
    <cellStyle name="Normal 3 4" xfId="185"/>
    <cellStyle name="Normal 4" xfId="1"/>
    <cellStyle name="Normal 4 2" xfId="181"/>
    <cellStyle name="Normal 4 2 2" xfId="195"/>
    <cellStyle name="Normal 4 3" xfId="188"/>
    <cellStyle name="Normal 5" xfId="174"/>
    <cellStyle name="Normal 5 2" xfId="177"/>
    <cellStyle name="Normal 5 3" xfId="190"/>
    <cellStyle name="Normal 6" xfId="175"/>
    <cellStyle name="Normal 6 2" xfId="191"/>
    <cellStyle name="Normal 7" xfId="176"/>
    <cellStyle name="Normal 7 2" xfId="192"/>
    <cellStyle name="Normal 8" xfId="183"/>
    <cellStyle name="Normal 9" xfId="182"/>
    <cellStyle name="Normal_Stat_sk4kl" xfId="2"/>
    <cellStyle name="Note 2" xfId="102"/>
    <cellStyle name="Note 3" xfId="169"/>
    <cellStyle name="Note 3 2" xfId="189"/>
    <cellStyle name="Output 2" xfId="103"/>
    <cellStyle name="Output 3" xfId="170"/>
    <cellStyle name="Paryškinimas 1" xfId="104"/>
    <cellStyle name="Paryškinimas 1 2" xfId="105"/>
    <cellStyle name="Paryškinimas 2" xfId="106"/>
    <cellStyle name="Paryškinimas 2 2" xfId="107"/>
    <cellStyle name="Paryškinimas 3" xfId="108"/>
    <cellStyle name="Paryškinimas 3 2" xfId="109"/>
    <cellStyle name="Paryškinimas 4" xfId="110"/>
    <cellStyle name="Paryškinimas 4 2" xfId="111"/>
    <cellStyle name="Paryškinimas 5" xfId="112"/>
    <cellStyle name="Paryškinimas 5 2" xfId="113"/>
    <cellStyle name="Paryškinimas 6" xfId="114"/>
    <cellStyle name="Paryškinimas 6 2" xfId="115"/>
    <cellStyle name="Pastaba" xfId="116"/>
    <cellStyle name="Pastaba 2" xfId="117"/>
    <cellStyle name="Pastaba 2 2" xfId="187"/>
    <cellStyle name="Pastaba 3" xfId="186"/>
    <cellStyle name="Pavadinimas" xfId="118"/>
    <cellStyle name="Pavadinimas 2" xfId="119"/>
    <cellStyle name="Skaičiavimas" xfId="120"/>
    <cellStyle name="Skaičiavimas 2" xfId="121"/>
    <cellStyle name="Suma" xfId="122"/>
    <cellStyle name="Suma 2" xfId="123"/>
    <cellStyle name="Susietas langelis" xfId="124"/>
    <cellStyle name="Susietas langelis 2" xfId="125"/>
    <cellStyle name="Tikrinimo langelis" xfId="126"/>
    <cellStyle name="Tikrinimo langelis 2" xfId="127"/>
    <cellStyle name="Title 2" xfId="128"/>
    <cellStyle name="Title 3" xfId="171"/>
    <cellStyle name="Total 2" xfId="129"/>
    <cellStyle name="Total 3" xfId="172"/>
    <cellStyle name="Warning Text 2" xfId="130"/>
    <cellStyle name="Warning Text 3" xfId="173"/>
  </cellStyles>
  <dxfs count="0"/>
  <tableStyles count="0" defaultTableStyle="TableStyleMedium2" defaultPivotStyle="PivotStyleLight16"/>
  <colors>
    <mruColors>
      <color rgb="FFFFFF99"/>
      <color rgb="FFE6E6E6"/>
      <color rgb="FF9BBB5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lt-LT" sz="1200" b="1"/>
              <a:t>Matematika 8 kl.</a:t>
            </a:r>
          </a:p>
        </c:rich>
      </c:tx>
      <c:layout>
        <c:manualLayout>
          <c:xMode val="edge"/>
          <c:yMode val="edge"/>
          <c:x val="7.8816282028840612E-2"/>
          <c:y val="2.777777777777777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7625198412698418E-2"/>
          <c:y val="0.12547462817147856"/>
          <c:w val="0.8899732142857143"/>
          <c:h val="0.720175342665500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'Mokyklos rezultatai 8 klasė'!$B$4</c:f>
              <c:strCache>
                <c:ptCount val="1"/>
                <c:pt idx="0">
                  <c:v>Šalies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cat>
            <c:numRef>
              <c:f>'Mokyklos rezultatai 8 klasė'!$A$5:$A$14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'Mokyklos rezultatai 8 klasė'!$B$5:$B$14</c:f>
              <c:numCache>
                <c:formatCode>General</c:formatCode>
                <c:ptCount val="10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</c:numCache>
            </c:numRef>
          </c:val>
        </c:ser>
        <c:ser>
          <c:idx val="1"/>
          <c:order val="1"/>
          <c:tx>
            <c:strRef>
              <c:f>'Mokyklos rezultatai 8 klasė'!$C$4</c:f>
              <c:strCache>
                <c:ptCount val="1"/>
                <c:pt idx="0">
                  <c:v>Mokyklos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'Mokyklos rezultatai 8 klasė'!$A$5:$A$14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'Mokyklos rezultatai 8 klasė'!$C$5:$C$14</c:f>
              <c:numCache>
                <c:formatCode>0.0</c:formatCode>
                <c:ptCount val="10"/>
                <c:pt idx="0">
                  <c:v>5.6122448979591839</c:v>
                </c:pt>
                <c:pt idx="1">
                  <c:v>3.0612244897959182</c:v>
                </c:pt>
                <c:pt idx="2">
                  <c:v>6.1224489795918364</c:v>
                </c:pt>
                <c:pt idx="3">
                  <c:v>6.1224489795918364</c:v>
                </c:pt>
                <c:pt idx="4">
                  <c:v>9.6938775510204085</c:v>
                </c:pt>
                <c:pt idx="5">
                  <c:v>8.1632653061224492</c:v>
                </c:pt>
                <c:pt idx="6">
                  <c:v>12.244897959183673</c:v>
                </c:pt>
                <c:pt idx="7">
                  <c:v>13.77551020408163</c:v>
                </c:pt>
                <c:pt idx="8">
                  <c:v>14.795918367346939</c:v>
                </c:pt>
                <c:pt idx="9">
                  <c:v>20.408163265306122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5826688"/>
        <c:axId val="75828608"/>
      </c:barChart>
      <c:catAx>
        <c:axId val="75826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lt-LT"/>
                  <a:t>Deciliai</a:t>
                </a:r>
              </a:p>
            </c:rich>
          </c:tx>
          <c:layout>
            <c:manualLayout>
              <c:xMode val="edge"/>
              <c:yMode val="edge"/>
              <c:x val="0.48055388317926101"/>
              <c:y val="0.9157174103237095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75828608"/>
        <c:crosses val="autoZero"/>
        <c:auto val="1"/>
        <c:lblAlgn val="ctr"/>
        <c:lblOffset val="100"/>
        <c:noMultiLvlLbl val="0"/>
      </c:catAx>
      <c:valAx>
        <c:axId val="75828608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&quot;%&quot;" sourceLinked="0"/>
        <c:majorTickMark val="out"/>
        <c:minorTickMark val="none"/>
        <c:tickLblPos val="nextTo"/>
        <c:crossAx val="75826688"/>
        <c:crosses val="autoZero"/>
        <c:crossBetween val="between"/>
        <c:majorUnit val="5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63231621020605688"/>
          <c:y val="2.7393919510061246E-2"/>
          <c:w val="0.33520046406152743"/>
          <c:h val="8.371719160104987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lt-LT" sz="1200" b="1"/>
              <a:t>Istorija 8 kl.</a:t>
            </a:r>
          </a:p>
        </c:rich>
      </c:tx>
      <c:layout>
        <c:manualLayout>
          <c:xMode val="edge"/>
          <c:yMode val="edge"/>
          <c:x val="7.8816282028840612E-2"/>
          <c:y val="2.777777777777777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721150442884657E-2"/>
          <c:y val="0.12547462817147856"/>
          <c:w val="0.89710256445615055"/>
          <c:h val="0.720175342665500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'Mokyklos rezultatai 8 klasė'!$B$42</c:f>
              <c:strCache>
                <c:ptCount val="1"/>
                <c:pt idx="0">
                  <c:v>Šalies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cat>
            <c:numRef>
              <c:f>'Mokyklos rezultatai 8 klasė'!$A$43:$A$52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'Mokyklos rezultatai 8 klasė'!$B$43:$B$52</c:f>
              <c:numCache>
                <c:formatCode>General</c:formatCode>
                <c:ptCount val="10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</c:numCache>
            </c:numRef>
          </c:val>
        </c:ser>
        <c:ser>
          <c:idx val="1"/>
          <c:order val="1"/>
          <c:tx>
            <c:strRef>
              <c:f>'Mokyklos rezultatai 8 klasė'!$C$42</c:f>
              <c:strCache>
                <c:ptCount val="1"/>
                <c:pt idx="0">
                  <c:v>Mokyklos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'Mokyklos rezultatai 8 klasė'!$A$43:$A$52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'Mokyklos rezultatai 8 klasė'!$C$43:$C$52</c:f>
              <c:numCache>
                <c:formatCode>0.0</c:formatCode>
                <c:ptCount val="10"/>
                <c:pt idx="0">
                  <c:v>3.664921465968586</c:v>
                </c:pt>
                <c:pt idx="1">
                  <c:v>4.1884816753926701</c:v>
                </c:pt>
                <c:pt idx="2">
                  <c:v>10.99476439790576</c:v>
                </c:pt>
                <c:pt idx="3">
                  <c:v>6.8062827225130889</c:v>
                </c:pt>
                <c:pt idx="4">
                  <c:v>9.4240837696335085</c:v>
                </c:pt>
                <c:pt idx="5">
                  <c:v>13.089005235602095</c:v>
                </c:pt>
                <c:pt idx="6">
                  <c:v>11.518324607329843</c:v>
                </c:pt>
                <c:pt idx="7">
                  <c:v>7.8534031413612562</c:v>
                </c:pt>
                <c:pt idx="8">
                  <c:v>15.183246073298429</c:v>
                </c:pt>
                <c:pt idx="9">
                  <c:v>17.277486910994764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0370432"/>
        <c:axId val="90372352"/>
      </c:barChart>
      <c:catAx>
        <c:axId val="90370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lt-LT"/>
                  <a:t>Deciliai</a:t>
                </a:r>
              </a:p>
            </c:rich>
          </c:tx>
          <c:layout>
            <c:manualLayout>
              <c:xMode val="edge"/>
              <c:yMode val="edge"/>
              <c:x val="0.48055388317926101"/>
              <c:y val="0.9157174103237095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90372352"/>
        <c:crosses val="autoZero"/>
        <c:auto val="1"/>
        <c:lblAlgn val="ctr"/>
        <c:lblOffset val="100"/>
        <c:noMultiLvlLbl val="0"/>
      </c:catAx>
      <c:valAx>
        <c:axId val="90372352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&quot;%&quot;" sourceLinked="0"/>
        <c:majorTickMark val="out"/>
        <c:minorTickMark val="none"/>
        <c:tickLblPos val="nextTo"/>
        <c:crossAx val="90370432"/>
        <c:crosses val="autoZero"/>
        <c:crossBetween val="between"/>
        <c:majorUnit val="5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63231621020605688"/>
          <c:y val="2.7393919510061246E-2"/>
          <c:w val="0.33520046406152743"/>
          <c:h val="8.371719160104987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lt-LT" sz="1200" b="1" i="0" u="none" strike="noStrike" baseline="0">
                <a:effectLst/>
              </a:rPr>
              <a:t>Istorija</a:t>
            </a:r>
            <a:r>
              <a:rPr lang="lt-LT" sz="1200" b="1" i="0" baseline="0">
                <a:effectLst/>
              </a:rPr>
              <a:t> 8 kl.</a:t>
            </a:r>
            <a:endParaRPr lang="lt-LT" sz="1200">
              <a:effectLst/>
            </a:endParaRPr>
          </a:p>
        </c:rich>
      </c:tx>
      <c:layout>
        <c:manualLayout>
          <c:xMode val="edge"/>
          <c:yMode val="edge"/>
          <c:x val="2.2345067049808421E-2"/>
          <c:y val="2.777777777777777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560064607308703"/>
          <c:y val="0.15025768619071314"/>
          <c:w val="0.8600655046324337"/>
          <c:h val="0.65515365697398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'Mokyklos rezultatai 8 klasė'!$B$99</c:f>
              <c:strCache>
                <c:ptCount val="1"/>
                <c:pt idx="0">
                  <c:v>Šalies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900"/>
                </a:pPr>
                <a:endParaRPr lang="lt-L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'Mokyklos rezultatai 8 klasė'!$A$100:$A$103</c:f>
              <c:strCache>
                <c:ptCount val="4"/>
                <c:pt idx="0">
                  <c:v>Nepatenkinamas</c:v>
                </c:pt>
                <c:pt idx="1">
                  <c:v>Patenkinamas</c:v>
                </c:pt>
                <c:pt idx="2">
                  <c:v>Pagrindinis</c:v>
                </c:pt>
                <c:pt idx="3">
                  <c:v>Aukštesnysis</c:v>
                </c:pt>
              </c:strCache>
            </c:strRef>
          </c:cat>
          <c:val>
            <c:numRef>
              <c:f>'Mokyklos rezultatai 8 klasė'!$B$100:$B$103</c:f>
              <c:numCache>
                <c:formatCode>0.0</c:formatCode>
                <c:ptCount val="4"/>
                <c:pt idx="0">
                  <c:v>8.9361702127659566</c:v>
                </c:pt>
                <c:pt idx="1">
                  <c:v>30.212765957446809</c:v>
                </c:pt>
                <c:pt idx="2">
                  <c:v>52.978723404255319</c:v>
                </c:pt>
                <c:pt idx="3">
                  <c:v>7.8723404255319149</c:v>
                </c:pt>
              </c:numCache>
            </c:numRef>
          </c:val>
        </c:ser>
        <c:ser>
          <c:idx val="1"/>
          <c:order val="1"/>
          <c:tx>
            <c:strRef>
              <c:f>'Mokyklos rezultatai 8 klasė'!$C$99</c:f>
              <c:strCache>
                <c:ptCount val="1"/>
                <c:pt idx="0">
                  <c:v>Mokyklos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900"/>
                </a:pPr>
                <a:endParaRPr lang="lt-L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'Mokyklos rezultatai 8 klasė'!$A$100:$A$103</c:f>
              <c:strCache>
                <c:ptCount val="4"/>
                <c:pt idx="0">
                  <c:v>Nepatenkinamas</c:v>
                </c:pt>
                <c:pt idx="1">
                  <c:v>Patenkinamas</c:v>
                </c:pt>
                <c:pt idx="2">
                  <c:v>Pagrindinis</c:v>
                </c:pt>
                <c:pt idx="3">
                  <c:v>Aukštesnysis</c:v>
                </c:pt>
              </c:strCache>
            </c:strRef>
          </c:cat>
          <c:val>
            <c:numRef>
              <c:f>'Mokyklos rezultatai 8 klasė'!$C$100:$C$103</c:f>
              <c:numCache>
                <c:formatCode>0.0</c:formatCode>
                <c:ptCount val="4"/>
                <c:pt idx="0">
                  <c:v>3.1413612565445024</c:v>
                </c:pt>
                <c:pt idx="1">
                  <c:v>19.3717277486911</c:v>
                </c:pt>
                <c:pt idx="2">
                  <c:v>60.209424083769633</c:v>
                </c:pt>
                <c:pt idx="3">
                  <c:v>17.277486910994764</c:v>
                </c:pt>
              </c:numCache>
            </c:numRef>
          </c:val>
        </c:ser>
        <c:ser>
          <c:idx val="2"/>
          <c:order val="2"/>
          <c:tx>
            <c:strRef>
              <c:f>'Mokyklos rezultatai 8 klasė'!$D$99</c:f>
              <c:strCache>
                <c:ptCount val="1"/>
                <c:pt idx="0">
                  <c:v>Mokyklos (be SUP)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900"/>
                </a:pPr>
                <a:endParaRPr lang="lt-L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'Mokyklos rezultatai 8 klasė'!$A$100:$A$103</c:f>
              <c:strCache>
                <c:ptCount val="4"/>
                <c:pt idx="0">
                  <c:v>Nepatenkinamas</c:v>
                </c:pt>
                <c:pt idx="1">
                  <c:v>Patenkinamas</c:v>
                </c:pt>
                <c:pt idx="2">
                  <c:v>Pagrindinis</c:v>
                </c:pt>
                <c:pt idx="3">
                  <c:v>Aukštesnysis</c:v>
                </c:pt>
              </c:strCache>
            </c:strRef>
          </c:cat>
          <c:val>
            <c:numRef>
              <c:f>'Mokyklos rezultatai 8 klasė'!$D$100:$D$103</c:f>
              <c:numCache>
                <c:formatCode>0.0</c:formatCode>
                <c:ptCount val="4"/>
                <c:pt idx="0">
                  <c:v>2.6881720430107525</c:v>
                </c:pt>
                <c:pt idx="1">
                  <c:v>18.27956989247312</c:v>
                </c:pt>
                <c:pt idx="2">
                  <c:v>61.29032258064516</c:v>
                </c:pt>
                <c:pt idx="3">
                  <c:v>17.741935483870968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0420352"/>
        <c:axId val="90422272"/>
      </c:barChart>
      <c:catAx>
        <c:axId val="90420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lt-LT"/>
                  <a:t>Pasiekimų lygis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0422272"/>
        <c:crosses val="autoZero"/>
        <c:auto val="1"/>
        <c:lblAlgn val="ctr"/>
        <c:lblOffset val="100"/>
        <c:noMultiLvlLbl val="0"/>
      </c:catAx>
      <c:valAx>
        <c:axId val="90422272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&quot;%&quot;" sourceLinked="0"/>
        <c:majorTickMark val="out"/>
        <c:minorTickMark val="none"/>
        <c:tickLblPos val="nextTo"/>
        <c:crossAx val="90420352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33220498084291189"/>
          <c:y val="3.6653178769320505E-2"/>
          <c:w val="0.65907447318007661"/>
          <c:h val="8.963030178848462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lt-LT" sz="1200" b="1"/>
              <a:t>Istorija</a:t>
            </a:r>
            <a:r>
              <a:rPr lang="lt-LT" sz="1200" b="1" baseline="0"/>
              <a:t> </a:t>
            </a:r>
            <a:r>
              <a:rPr lang="lt-LT" sz="1200" b="1"/>
              <a:t>8 kl.</a:t>
            </a:r>
          </a:p>
        </c:rich>
      </c:tx>
      <c:layout>
        <c:manualLayout>
          <c:xMode val="edge"/>
          <c:yMode val="edge"/>
          <c:x val="7.6826480023330423E-2"/>
          <c:y val="4.5522998149821417E-4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7145912316515991E-2"/>
          <c:y val="0.10361688395507938"/>
          <c:w val="0.89879109555749981"/>
          <c:h val="0.627638225549675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'Mokyklos rezultatai 8 klasė'!$C$149</c:f>
              <c:strCache>
                <c:ptCount val="1"/>
                <c:pt idx="0">
                  <c:v>Šalies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900"/>
                </a:pPr>
                <a:endParaRPr lang="lt-L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'Mokyklos rezultatai 8 klasė'!$A$150:$B$157</c:f>
              <c:multiLvlStrCache>
                <c:ptCount val="8"/>
                <c:lvl>
                  <c:pt idx="0">
                    <c:v>Merginos</c:v>
                  </c:pt>
                  <c:pt idx="1">
                    <c:v>Vaikinai</c:v>
                  </c:pt>
                  <c:pt idx="2">
                    <c:v>Merginos</c:v>
                  </c:pt>
                  <c:pt idx="3">
                    <c:v>Vaikinai</c:v>
                  </c:pt>
                  <c:pt idx="4">
                    <c:v>Merginos</c:v>
                  </c:pt>
                  <c:pt idx="5">
                    <c:v>Vaikinai</c:v>
                  </c:pt>
                  <c:pt idx="6">
                    <c:v>Merginos</c:v>
                  </c:pt>
                  <c:pt idx="7">
                    <c:v>Vaikinai</c:v>
                  </c:pt>
                </c:lvl>
                <c:lvl>
                  <c:pt idx="0">
                    <c:v>Nepatenkinamas</c:v>
                  </c:pt>
                  <c:pt idx="2">
                    <c:v>Patenkinamas</c:v>
                  </c:pt>
                  <c:pt idx="4">
                    <c:v>Pagrindinis</c:v>
                  </c:pt>
                  <c:pt idx="6">
                    <c:v>Aukštesnysis</c:v>
                  </c:pt>
                </c:lvl>
              </c:multiLvlStrCache>
            </c:multiLvlStrRef>
          </c:cat>
          <c:val>
            <c:numRef>
              <c:f>'Mokyklos rezultatai 8 klasė'!$C$150:$C$157</c:f>
              <c:numCache>
                <c:formatCode>0.0</c:formatCode>
                <c:ptCount val="8"/>
                <c:pt idx="0">
                  <c:v>6.9565217391304346</c:v>
                </c:pt>
                <c:pt idx="1">
                  <c:v>10.416666666666666</c:v>
                </c:pt>
                <c:pt idx="2">
                  <c:v>27.826086956521738</c:v>
                </c:pt>
                <c:pt idx="3">
                  <c:v>32.916666666666664</c:v>
                </c:pt>
                <c:pt idx="4">
                  <c:v>55.217391304347828</c:v>
                </c:pt>
                <c:pt idx="5">
                  <c:v>50.833333333333336</c:v>
                </c:pt>
                <c:pt idx="6">
                  <c:v>10</c:v>
                </c:pt>
                <c:pt idx="7">
                  <c:v>5.833333333333333</c:v>
                </c:pt>
              </c:numCache>
            </c:numRef>
          </c:val>
        </c:ser>
        <c:ser>
          <c:idx val="1"/>
          <c:order val="1"/>
          <c:tx>
            <c:strRef>
              <c:f>'Mokyklos rezultatai 8 klasė'!$D$149</c:f>
              <c:strCache>
                <c:ptCount val="1"/>
                <c:pt idx="0">
                  <c:v>Mokyklos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900"/>
                </a:pPr>
                <a:endParaRPr lang="lt-L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'Mokyklos rezultatai 8 klasė'!$A$150:$B$157</c:f>
              <c:multiLvlStrCache>
                <c:ptCount val="8"/>
                <c:lvl>
                  <c:pt idx="0">
                    <c:v>Merginos</c:v>
                  </c:pt>
                  <c:pt idx="1">
                    <c:v>Vaikinai</c:v>
                  </c:pt>
                  <c:pt idx="2">
                    <c:v>Merginos</c:v>
                  </c:pt>
                  <c:pt idx="3">
                    <c:v>Vaikinai</c:v>
                  </c:pt>
                  <c:pt idx="4">
                    <c:v>Merginos</c:v>
                  </c:pt>
                  <c:pt idx="5">
                    <c:v>Vaikinai</c:v>
                  </c:pt>
                  <c:pt idx="6">
                    <c:v>Merginos</c:v>
                  </c:pt>
                  <c:pt idx="7">
                    <c:v>Vaikinai</c:v>
                  </c:pt>
                </c:lvl>
                <c:lvl>
                  <c:pt idx="0">
                    <c:v>Nepatenkinamas</c:v>
                  </c:pt>
                  <c:pt idx="2">
                    <c:v>Patenkinamas</c:v>
                  </c:pt>
                  <c:pt idx="4">
                    <c:v>Pagrindinis</c:v>
                  </c:pt>
                  <c:pt idx="6">
                    <c:v>Aukštesnysis</c:v>
                  </c:pt>
                </c:lvl>
              </c:multiLvlStrCache>
            </c:multiLvlStrRef>
          </c:cat>
          <c:val>
            <c:numRef>
              <c:f>'Mokyklos rezultatai 8 klasė'!$D$150:$D$157</c:f>
              <c:numCache>
                <c:formatCode>0.0</c:formatCode>
                <c:ptCount val="8"/>
                <c:pt idx="0">
                  <c:v>1.25</c:v>
                </c:pt>
                <c:pt idx="1">
                  <c:v>4.5045045045045047</c:v>
                </c:pt>
                <c:pt idx="2">
                  <c:v>16.25</c:v>
                </c:pt>
                <c:pt idx="3">
                  <c:v>21.621621621621621</c:v>
                </c:pt>
                <c:pt idx="4">
                  <c:v>65</c:v>
                </c:pt>
                <c:pt idx="5">
                  <c:v>56.756756756756758</c:v>
                </c:pt>
                <c:pt idx="6">
                  <c:v>17.5</c:v>
                </c:pt>
                <c:pt idx="7">
                  <c:v>17.117117117117118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0477312"/>
        <c:axId val="90479232"/>
      </c:barChart>
      <c:catAx>
        <c:axId val="90477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lt-LT" sz="1000" b="1" i="0" baseline="0">
                    <a:effectLst/>
                  </a:rPr>
                  <a:t>Pasiekimų lygis</a:t>
                </a:r>
                <a:endParaRPr lang="lt-LT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6447238871260493"/>
              <c:y val="0.9018285214348206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90479232"/>
        <c:crosses val="autoZero"/>
        <c:auto val="1"/>
        <c:lblAlgn val="ctr"/>
        <c:lblOffset val="10"/>
        <c:noMultiLvlLbl val="0"/>
      </c:catAx>
      <c:valAx>
        <c:axId val="90479232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&quot;%&quot;" sourceLinked="0"/>
        <c:majorTickMark val="out"/>
        <c:minorTickMark val="none"/>
        <c:tickLblPos val="nextTo"/>
        <c:crossAx val="90477312"/>
        <c:crosses val="autoZero"/>
        <c:crossBetween val="between"/>
        <c:majorUnit val="10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66078234665111313"/>
          <c:y val="9.3309237984596175E-3"/>
          <c:w val="0.30008213259056904"/>
          <c:h val="8.371719160104987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lt-LT" sz="1200" b="1"/>
              <a:t>Skaitymas 8 kl.</a:t>
            </a:r>
          </a:p>
        </c:rich>
      </c:tx>
      <c:layout>
        <c:manualLayout>
          <c:xMode val="edge"/>
          <c:yMode val="edge"/>
          <c:x val="0.10445723130762501"/>
          <c:y val="2.777777777777777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938177633502921"/>
          <c:y val="0.12547462817147856"/>
          <c:w val="0.84628425028227094"/>
          <c:h val="0.720175342665500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'Mokyklos rezultatai 8 klasė'!$B$21</c:f>
              <c:strCache>
                <c:ptCount val="1"/>
                <c:pt idx="0">
                  <c:v>Šalies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cat>
            <c:numRef>
              <c:f>'Mokyklos rezultatai 8 klasė'!$A$22:$A$25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'Mokyklos rezultatai 8 klasė'!$B$22:$B$25</c:f>
              <c:numCache>
                <c:formatCode>General</c:formatCode>
                <c:ptCount val="4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'Mokyklos rezultatai 8 klasė'!$C$21</c:f>
              <c:strCache>
                <c:ptCount val="1"/>
                <c:pt idx="0">
                  <c:v>Mokyklos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'Mokyklos rezultatai 8 klasė'!$A$22:$A$25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'Mokyklos rezultatai 8 klasė'!$C$22:$C$25</c:f>
              <c:numCache>
                <c:formatCode>0.0</c:formatCode>
                <c:ptCount val="4"/>
                <c:pt idx="0">
                  <c:v>6.5326633165829149</c:v>
                </c:pt>
                <c:pt idx="1">
                  <c:v>23.618090452261306</c:v>
                </c:pt>
                <c:pt idx="2">
                  <c:v>27.1356783919598</c:v>
                </c:pt>
                <c:pt idx="3">
                  <c:v>42.713567839195981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5862784"/>
        <c:axId val="75864704"/>
      </c:barChart>
      <c:catAx>
        <c:axId val="75862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lt-LT"/>
                  <a:t>Kvartiliai</a:t>
                </a:r>
              </a:p>
            </c:rich>
          </c:tx>
          <c:layout>
            <c:manualLayout>
              <c:xMode val="edge"/>
              <c:yMode val="edge"/>
              <c:x val="0.46447238871260493"/>
              <c:y val="0.9018285214348206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75864704"/>
        <c:crosses val="autoZero"/>
        <c:auto val="1"/>
        <c:lblAlgn val="ctr"/>
        <c:lblOffset val="100"/>
        <c:noMultiLvlLbl val="0"/>
      </c:catAx>
      <c:valAx>
        <c:axId val="75864704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&quot;%&quot;" sourceLinked="0"/>
        <c:majorTickMark val="out"/>
        <c:minorTickMark val="none"/>
        <c:tickLblPos val="nextTo"/>
        <c:crossAx val="75862784"/>
        <c:crosses val="autoZero"/>
        <c:crossBetween val="between"/>
        <c:majorUnit val="5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50885493790888081"/>
          <c:y val="3.6653178769320505E-2"/>
          <c:w val="0.45200950627440234"/>
          <c:h val="8.371719160104987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lt-LT" sz="1200" b="1"/>
              <a:t>Rašymas 8 kl.</a:t>
            </a:r>
          </a:p>
        </c:rich>
      </c:tx>
      <c:layout>
        <c:manualLayout>
          <c:xMode val="edge"/>
          <c:yMode val="edge"/>
          <c:x val="0.10445723130762501"/>
          <c:y val="2.777777777777777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938177633502921"/>
          <c:y val="0.12547462817147856"/>
          <c:w val="0.84628425028227094"/>
          <c:h val="0.720175342665500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'Mokyklos rezultatai 8 klasė'!$B$33</c:f>
              <c:strCache>
                <c:ptCount val="1"/>
                <c:pt idx="0">
                  <c:v>Šalies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cat>
            <c:numRef>
              <c:f>'Mokyklos rezultatai 8 klasė'!$A$34:$A$37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'Mokyklos rezultatai 8 klasė'!$B$34:$B$37</c:f>
              <c:numCache>
                <c:formatCode>General</c:formatCode>
                <c:ptCount val="4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'Mokyklos rezultatai 8 klasė'!$C$33</c:f>
              <c:strCache>
                <c:ptCount val="1"/>
                <c:pt idx="0">
                  <c:v>Mokyklos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'Mokyklos rezultatai 8 klasė'!$A$34:$A$37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'Mokyklos rezultatai 8 klasė'!$C$34:$C$37</c:f>
              <c:numCache>
                <c:formatCode>0.0</c:formatCode>
                <c:ptCount val="4"/>
                <c:pt idx="0">
                  <c:v>18.461538461538463</c:v>
                </c:pt>
                <c:pt idx="1">
                  <c:v>30.256410256410255</c:v>
                </c:pt>
                <c:pt idx="2">
                  <c:v>24.615384615384617</c:v>
                </c:pt>
                <c:pt idx="3">
                  <c:v>26.666666666666668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0691200"/>
        <c:axId val="80693120"/>
      </c:barChart>
      <c:catAx>
        <c:axId val="80691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lt-LT"/>
                  <a:t>Kvartiliai</a:t>
                </a:r>
              </a:p>
            </c:rich>
          </c:tx>
          <c:layout>
            <c:manualLayout>
              <c:xMode val="edge"/>
              <c:yMode val="edge"/>
              <c:x val="0.46447238871260493"/>
              <c:y val="0.9018285214348206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80693120"/>
        <c:crosses val="autoZero"/>
        <c:auto val="1"/>
        <c:lblAlgn val="ctr"/>
        <c:lblOffset val="100"/>
        <c:noMultiLvlLbl val="0"/>
      </c:catAx>
      <c:valAx>
        <c:axId val="80693120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&quot;%&quot;" sourceLinked="0"/>
        <c:majorTickMark val="out"/>
        <c:minorTickMark val="none"/>
        <c:tickLblPos val="nextTo"/>
        <c:crossAx val="80691200"/>
        <c:crosses val="autoZero"/>
        <c:crossBetween val="between"/>
        <c:majorUnit val="5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50885493790888081"/>
          <c:y val="3.6653178769320505E-2"/>
          <c:w val="0.45200950627440234"/>
          <c:h val="8.371719160104987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lt-LT" sz="1200" b="1" i="0" baseline="0">
                <a:effectLst/>
              </a:rPr>
              <a:t>Matematika 8 kl.</a:t>
            </a:r>
            <a:endParaRPr lang="lt-LT" sz="1200">
              <a:effectLst/>
            </a:endParaRPr>
          </a:p>
        </c:rich>
      </c:tx>
      <c:layout>
        <c:manualLayout>
          <c:xMode val="edge"/>
          <c:yMode val="edge"/>
          <c:x val="2.2345067049808421E-2"/>
          <c:y val="2.777777777777777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560064607308703"/>
          <c:y val="0.15025768619071314"/>
          <c:w val="0.8600655046324337"/>
          <c:h val="0.65515365697398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'Mokyklos rezultatai 8 klasė'!$B$60</c:f>
              <c:strCache>
                <c:ptCount val="1"/>
                <c:pt idx="0">
                  <c:v>Šalies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900"/>
                </a:pPr>
                <a:endParaRPr lang="lt-L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'Mokyklos rezultatai 8 klasė'!$A$61:$A$64</c:f>
              <c:strCache>
                <c:ptCount val="4"/>
                <c:pt idx="0">
                  <c:v>Nepatenkinamas</c:v>
                </c:pt>
                <c:pt idx="1">
                  <c:v>Patenkinamas</c:v>
                </c:pt>
                <c:pt idx="2">
                  <c:v>Pagrindinis</c:v>
                </c:pt>
                <c:pt idx="3">
                  <c:v>Aukštesnysis</c:v>
                </c:pt>
              </c:strCache>
            </c:strRef>
          </c:cat>
          <c:val>
            <c:numRef>
              <c:f>'Mokyklos rezultatai 8 klasė'!$B$61:$B$64</c:f>
              <c:numCache>
                <c:formatCode>0.0</c:formatCode>
                <c:ptCount val="4"/>
                <c:pt idx="0">
                  <c:v>8.1585081585081589</c:v>
                </c:pt>
                <c:pt idx="1">
                  <c:v>27.738927738927739</c:v>
                </c:pt>
                <c:pt idx="2">
                  <c:v>53.146853146853147</c:v>
                </c:pt>
                <c:pt idx="3">
                  <c:v>10.955710955710956</c:v>
                </c:pt>
              </c:numCache>
            </c:numRef>
          </c:val>
        </c:ser>
        <c:ser>
          <c:idx val="1"/>
          <c:order val="1"/>
          <c:tx>
            <c:strRef>
              <c:f>'Mokyklos rezultatai 8 klasė'!$C$60</c:f>
              <c:strCache>
                <c:ptCount val="1"/>
                <c:pt idx="0">
                  <c:v>Mokyklos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900"/>
                </a:pPr>
                <a:endParaRPr lang="lt-L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'Mokyklos rezultatai 8 klasė'!$A$61:$A$64</c:f>
              <c:strCache>
                <c:ptCount val="4"/>
                <c:pt idx="0">
                  <c:v>Nepatenkinamas</c:v>
                </c:pt>
                <c:pt idx="1">
                  <c:v>Patenkinamas</c:v>
                </c:pt>
                <c:pt idx="2">
                  <c:v>Pagrindinis</c:v>
                </c:pt>
                <c:pt idx="3">
                  <c:v>Aukštesnysis</c:v>
                </c:pt>
              </c:strCache>
            </c:strRef>
          </c:cat>
          <c:val>
            <c:numRef>
              <c:f>'Mokyklos rezultatai 8 klasė'!$C$61:$C$64</c:f>
              <c:numCache>
                <c:formatCode>0.0</c:formatCode>
                <c:ptCount val="4"/>
                <c:pt idx="0">
                  <c:v>7.1428571428571423</c:v>
                </c:pt>
                <c:pt idx="1">
                  <c:v>27.040816326530614</c:v>
                </c:pt>
                <c:pt idx="2">
                  <c:v>45.408163265306122</c:v>
                </c:pt>
                <c:pt idx="3">
                  <c:v>20.408163265306122</c:v>
                </c:pt>
              </c:numCache>
            </c:numRef>
          </c:val>
        </c:ser>
        <c:ser>
          <c:idx val="2"/>
          <c:order val="2"/>
          <c:tx>
            <c:strRef>
              <c:f>'Mokyklos rezultatai 8 klasė'!$D$60</c:f>
              <c:strCache>
                <c:ptCount val="1"/>
                <c:pt idx="0">
                  <c:v>Mokyklos (be SUP)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900"/>
                </a:pPr>
                <a:endParaRPr lang="lt-L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'Mokyklos rezultatai 8 klasė'!$A$61:$A$64</c:f>
              <c:strCache>
                <c:ptCount val="4"/>
                <c:pt idx="0">
                  <c:v>Nepatenkinamas</c:v>
                </c:pt>
                <c:pt idx="1">
                  <c:v>Patenkinamas</c:v>
                </c:pt>
                <c:pt idx="2">
                  <c:v>Pagrindinis</c:v>
                </c:pt>
                <c:pt idx="3">
                  <c:v>Aukštesnysis</c:v>
                </c:pt>
              </c:strCache>
            </c:strRef>
          </c:cat>
          <c:val>
            <c:numRef>
              <c:f>'Mokyklos rezultatai 8 klasė'!$D$61:$D$64</c:f>
              <c:numCache>
                <c:formatCode>0.0</c:formatCode>
                <c:ptCount val="4"/>
                <c:pt idx="0">
                  <c:v>4.2328042328042326</c:v>
                </c:pt>
                <c:pt idx="1">
                  <c:v>28.042328042328041</c:v>
                </c:pt>
                <c:pt idx="2">
                  <c:v>46.560846560846556</c:v>
                </c:pt>
                <c:pt idx="3">
                  <c:v>21.164021164021165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6256000"/>
        <c:axId val="76257920"/>
      </c:barChart>
      <c:catAx>
        <c:axId val="76256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lt-LT"/>
                  <a:t>Pasiekimų lygis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6257920"/>
        <c:crosses val="autoZero"/>
        <c:auto val="1"/>
        <c:lblAlgn val="ctr"/>
        <c:lblOffset val="100"/>
        <c:noMultiLvlLbl val="0"/>
      </c:catAx>
      <c:valAx>
        <c:axId val="76257920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&quot;%&quot;" sourceLinked="0"/>
        <c:majorTickMark val="out"/>
        <c:minorTickMark val="none"/>
        <c:tickLblPos val="nextTo"/>
        <c:crossAx val="76256000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33220498084291189"/>
          <c:y val="3.6653178769320505E-2"/>
          <c:w val="0.65907447318007661"/>
          <c:h val="8.963030178848462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lt-LT" sz="1200" b="1" i="0" u="none" strike="noStrike" baseline="0">
                <a:effectLst/>
              </a:rPr>
              <a:t>Skaitymas</a:t>
            </a:r>
            <a:r>
              <a:rPr lang="lt-LT" sz="1200" b="1" i="0" baseline="0">
                <a:effectLst/>
              </a:rPr>
              <a:t> 8 kl.</a:t>
            </a:r>
            <a:endParaRPr lang="lt-LT" sz="1200">
              <a:effectLst/>
            </a:endParaRPr>
          </a:p>
        </c:rich>
      </c:tx>
      <c:layout>
        <c:manualLayout>
          <c:xMode val="edge"/>
          <c:yMode val="edge"/>
          <c:x val="2.2345067049808421E-2"/>
          <c:y val="2.777777777777777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560064607308703"/>
          <c:y val="0.15025768619071314"/>
          <c:w val="0.8600655046324337"/>
          <c:h val="0.65515365697398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'Mokyklos rezultatai 8 klasė'!$B$73</c:f>
              <c:strCache>
                <c:ptCount val="1"/>
                <c:pt idx="0">
                  <c:v>Šalies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900"/>
                </a:pPr>
                <a:endParaRPr lang="lt-L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'Mokyklos rezultatai 8 klasė'!$A$74:$A$77</c:f>
              <c:strCache>
                <c:ptCount val="4"/>
                <c:pt idx="0">
                  <c:v>Nepatenkinamas</c:v>
                </c:pt>
                <c:pt idx="1">
                  <c:v>Patenkinamas</c:v>
                </c:pt>
                <c:pt idx="2">
                  <c:v>Pagrindinis</c:v>
                </c:pt>
                <c:pt idx="3">
                  <c:v>Aukštesnysis</c:v>
                </c:pt>
              </c:strCache>
            </c:strRef>
          </c:cat>
          <c:val>
            <c:numRef>
              <c:f>'Mokyklos rezultatai 8 klasė'!$B$74:$B$77</c:f>
              <c:numCache>
                <c:formatCode>0.0</c:formatCode>
                <c:ptCount val="4"/>
                <c:pt idx="0">
                  <c:v>13.286713286713287</c:v>
                </c:pt>
                <c:pt idx="1">
                  <c:v>42.191142191142191</c:v>
                </c:pt>
                <c:pt idx="2">
                  <c:v>31.235431235431236</c:v>
                </c:pt>
                <c:pt idx="3">
                  <c:v>13.286713286713287</c:v>
                </c:pt>
              </c:numCache>
            </c:numRef>
          </c:val>
        </c:ser>
        <c:ser>
          <c:idx val="1"/>
          <c:order val="1"/>
          <c:tx>
            <c:strRef>
              <c:f>'Mokyklos rezultatai 8 klasė'!$C$73</c:f>
              <c:strCache>
                <c:ptCount val="1"/>
                <c:pt idx="0">
                  <c:v>Mokyklos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900"/>
                </a:pPr>
                <a:endParaRPr lang="lt-L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'Mokyklos rezultatai 8 klasė'!$A$74:$A$77</c:f>
              <c:strCache>
                <c:ptCount val="4"/>
                <c:pt idx="0">
                  <c:v>Nepatenkinamas</c:v>
                </c:pt>
                <c:pt idx="1">
                  <c:v>Patenkinamas</c:v>
                </c:pt>
                <c:pt idx="2">
                  <c:v>Pagrindinis</c:v>
                </c:pt>
                <c:pt idx="3">
                  <c:v>Aukštesnysis</c:v>
                </c:pt>
              </c:strCache>
            </c:strRef>
          </c:cat>
          <c:val>
            <c:numRef>
              <c:f>'Mokyklos rezultatai 8 klasė'!$C$74:$C$77</c:f>
              <c:numCache>
                <c:formatCode>0.0</c:formatCode>
                <c:ptCount val="4"/>
                <c:pt idx="0">
                  <c:v>3.0150753768844218</c:v>
                </c:pt>
                <c:pt idx="1">
                  <c:v>19.095477386934672</c:v>
                </c:pt>
                <c:pt idx="2">
                  <c:v>60.804020100502512</c:v>
                </c:pt>
                <c:pt idx="3">
                  <c:v>17.08542713567839</c:v>
                </c:pt>
              </c:numCache>
            </c:numRef>
          </c:val>
        </c:ser>
        <c:ser>
          <c:idx val="2"/>
          <c:order val="2"/>
          <c:tx>
            <c:strRef>
              <c:f>'Mokyklos rezultatai 8 klasė'!$D$73</c:f>
              <c:strCache>
                <c:ptCount val="1"/>
                <c:pt idx="0">
                  <c:v>Mokyklos (be SUP)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900"/>
                </a:pPr>
                <a:endParaRPr lang="lt-L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'Mokyklos rezultatai 8 klasė'!$A$74:$A$77</c:f>
              <c:strCache>
                <c:ptCount val="4"/>
                <c:pt idx="0">
                  <c:v>Nepatenkinamas</c:v>
                </c:pt>
                <c:pt idx="1">
                  <c:v>Patenkinamas</c:v>
                </c:pt>
                <c:pt idx="2">
                  <c:v>Pagrindinis</c:v>
                </c:pt>
                <c:pt idx="3">
                  <c:v>Aukštesnysis</c:v>
                </c:pt>
              </c:strCache>
            </c:strRef>
          </c:cat>
          <c:val>
            <c:numRef>
              <c:f>'Mokyklos rezultatai 8 klasė'!$D$74:$D$77</c:f>
              <c:numCache>
                <c:formatCode>0.0</c:formatCode>
                <c:ptCount val="4"/>
                <c:pt idx="0">
                  <c:v>0.52083333333333326</c:v>
                </c:pt>
                <c:pt idx="1">
                  <c:v>19.270833333333336</c:v>
                </c:pt>
                <c:pt idx="2">
                  <c:v>62.5</c:v>
                </c:pt>
                <c:pt idx="3">
                  <c:v>17.708333333333336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0531328"/>
        <c:axId val="90533248"/>
      </c:barChart>
      <c:catAx>
        <c:axId val="90531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lt-LT"/>
                  <a:t>Pasiekimų lygis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0533248"/>
        <c:crosses val="autoZero"/>
        <c:auto val="1"/>
        <c:lblAlgn val="ctr"/>
        <c:lblOffset val="100"/>
        <c:noMultiLvlLbl val="0"/>
      </c:catAx>
      <c:valAx>
        <c:axId val="90533248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&quot;%&quot;" sourceLinked="0"/>
        <c:majorTickMark val="out"/>
        <c:minorTickMark val="none"/>
        <c:tickLblPos val="nextTo"/>
        <c:crossAx val="90531328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33220498084291189"/>
          <c:y val="3.6653178769320505E-2"/>
          <c:w val="0.65907447318007661"/>
          <c:h val="8.963030178848462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lt-LT" sz="1200" b="1" i="0" u="none" strike="noStrike" baseline="0">
                <a:effectLst/>
              </a:rPr>
              <a:t>Rašymas</a:t>
            </a:r>
            <a:r>
              <a:rPr lang="lt-LT" sz="1200" b="1" i="0" baseline="0">
                <a:effectLst/>
              </a:rPr>
              <a:t> 8 kl.</a:t>
            </a:r>
            <a:endParaRPr lang="lt-LT" sz="1200">
              <a:effectLst/>
            </a:endParaRPr>
          </a:p>
        </c:rich>
      </c:tx>
      <c:layout>
        <c:manualLayout>
          <c:xMode val="edge"/>
          <c:yMode val="edge"/>
          <c:x val="2.2345067049808421E-2"/>
          <c:y val="2.777777777777777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560064607308703"/>
          <c:y val="0.15025768619071314"/>
          <c:w val="0.8600655046324337"/>
          <c:h val="0.65515365697398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'Mokyklos rezultatai 8 klasė'!$B$86</c:f>
              <c:strCache>
                <c:ptCount val="1"/>
                <c:pt idx="0">
                  <c:v>Šalies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900"/>
                </a:pPr>
                <a:endParaRPr lang="lt-L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'Mokyklos rezultatai 8 klasė'!$A$87:$A$90</c:f>
              <c:strCache>
                <c:ptCount val="4"/>
                <c:pt idx="0">
                  <c:v>Nepatenkinamas</c:v>
                </c:pt>
                <c:pt idx="1">
                  <c:v>Patenkinamas</c:v>
                </c:pt>
                <c:pt idx="2">
                  <c:v>Pagrindinis</c:v>
                </c:pt>
                <c:pt idx="3">
                  <c:v>Aukštesnysis</c:v>
                </c:pt>
              </c:strCache>
            </c:strRef>
          </c:cat>
          <c:val>
            <c:numRef>
              <c:f>'Mokyklos rezultatai 8 klasė'!$B$87:$B$90</c:f>
              <c:numCache>
                <c:formatCode>0.0</c:formatCode>
                <c:ptCount val="4"/>
                <c:pt idx="0">
                  <c:v>6.5868263473053892</c:v>
                </c:pt>
                <c:pt idx="1">
                  <c:v>27.345309381237524</c:v>
                </c:pt>
                <c:pt idx="2">
                  <c:v>44.91017964071856</c:v>
                </c:pt>
                <c:pt idx="3">
                  <c:v>21.157684630738522</c:v>
                </c:pt>
              </c:numCache>
            </c:numRef>
          </c:val>
        </c:ser>
        <c:ser>
          <c:idx val="1"/>
          <c:order val="1"/>
          <c:tx>
            <c:strRef>
              <c:f>'Mokyklos rezultatai 8 klasė'!$C$86</c:f>
              <c:strCache>
                <c:ptCount val="1"/>
                <c:pt idx="0">
                  <c:v>Mokyklos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900"/>
                </a:pPr>
                <a:endParaRPr lang="lt-L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'Mokyklos rezultatai 8 klasė'!$A$87:$A$90</c:f>
              <c:strCache>
                <c:ptCount val="4"/>
                <c:pt idx="0">
                  <c:v>Nepatenkinamas</c:v>
                </c:pt>
                <c:pt idx="1">
                  <c:v>Patenkinamas</c:v>
                </c:pt>
                <c:pt idx="2">
                  <c:v>Pagrindinis</c:v>
                </c:pt>
                <c:pt idx="3">
                  <c:v>Aukštesnysis</c:v>
                </c:pt>
              </c:strCache>
            </c:strRef>
          </c:cat>
          <c:val>
            <c:numRef>
              <c:f>'Mokyklos rezultatai 8 klasė'!$C$87:$C$90</c:f>
              <c:numCache>
                <c:formatCode>0.0</c:formatCode>
                <c:ptCount val="4"/>
                <c:pt idx="0">
                  <c:v>2.0512820512820511</c:v>
                </c:pt>
                <c:pt idx="1">
                  <c:v>28.717948717948715</c:v>
                </c:pt>
                <c:pt idx="2">
                  <c:v>56.410256410256409</c:v>
                </c:pt>
                <c:pt idx="3">
                  <c:v>12.820512820512819</c:v>
                </c:pt>
              </c:numCache>
            </c:numRef>
          </c:val>
        </c:ser>
        <c:ser>
          <c:idx val="2"/>
          <c:order val="2"/>
          <c:tx>
            <c:strRef>
              <c:f>'Mokyklos rezultatai 8 klasė'!$D$86</c:f>
              <c:strCache>
                <c:ptCount val="1"/>
                <c:pt idx="0">
                  <c:v>Mokyklos (be SUP)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900"/>
                </a:pPr>
                <a:endParaRPr lang="lt-L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'Mokyklos rezultatai 8 klasė'!$A$87:$A$90</c:f>
              <c:strCache>
                <c:ptCount val="4"/>
                <c:pt idx="0">
                  <c:v>Nepatenkinamas</c:v>
                </c:pt>
                <c:pt idx="1">
                  <c:v>Patenkinamas</c:v>
                </c:pt>
                <c:pt idx="2">
                  <c:v>Pagrindinis</c:v>
                </c:pt>
                <c:pt idx="3">
                  <c:v>Aukštesnysis</c:v>
                </c:pt>
              </c:strCache>
            </c:strRef>
          </c:cat>
          <c:val>
            <c:numRef>
              <c:f>'Mokyklos rezultatai 8 klasė'!$D$87:$D$90</c:f>
              <c:numCache>
                <c:formatCode>0.0</c:formatCode>
                <c:ptCount val="4"/>
                <c:pt idx="0">
                  <c:v>1.5873015873015872</c:v>
                </c:pt>
                <c:pt idx="1">
                  <c:v>27.513227513227513</c:v>
                </c:pt>
                <c:pt idx="2">
                  <c:v>57.671957671957671</c:v>
                </c:pt>
                <c:pt idx="3">
                  <c:v>13.227513227513226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0577152"/>
        <c:axId val="90595712"/>
      </c:barChart>
      <c:catAx>
        <c:axId val="90577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lt-LT"/>
                  <a:t>Pasiekimų lygis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0595712"/>
        <c:crosses val="autoZero"/>
        <c:auto val="1"/>
        <c:lblAlgn val="ctr"/>
        <c:lblOffset val="100"/>
        <c:noMultiLvlLbl val="0"/>
      </c:catAx>
      <c:valAx>
        <c:axId val="90595712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&quot;%&quot;" sourceLinked="0"/>
        <c:majorTickMark val="out"/>
        <c:minorTickMark val="none"/>
        <c:tickLblPos val="nextTo"/>
        <c:crossAx val="90577152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33220498084291189"/>
          <c:y val="3.6653178769320505E-2"/>
          <c:w val="0.65907447318007661"/>
          <c:h val="8.963030178848462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lt-LT" sz="1200" b="1"/>
              <a:t>Matematika 8 kl.</a:t>
            </a:r>
          </a:p>
        </c:rich>
      </c:tx>
      <c:layout>
        <c:manualLayout>
          <c:xMode val="edge"/>
          <c:yMode val="edge"/>
          <c:x val="6.4480801010984731E-2"/>
          <c:y val="1.138419173013209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7145912316515991E-2"/>
          <c:y val="0.10908136482939633"/>
          <c:w val="0.89879109555749981"/>
          <c:h val="0.622173744675358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'Mokyklos rezultatai 8 klasė'!$C$112</c:f>
              <c:strCache>
                <c:ptCount val="1"/>
                <c:pt idx="0">
                  <c:v>Šalies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900"/>
                </a:pPr>
                <a:endParaRPr lang="lt-L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'Mokyklos rezultatai 8 klasė'!$A$113:$B$120</c:f>
              <c:multiLvlStrCache>
                <c:ptCount val="8"/>
                <c:lvl>
                  <c:pt idx="0">
                    <c:v>Merginos</c:v>
                  </c:pt>
                  <c:pt idx="1">
                    <c:v>Vaikinai</c:v>
                  </c:pt>
                  <c:pt idx="2">
                    <c:v>Merginos</c:v>
                  </c:pt>
                  <c:pt idx="3">
                    <c:v>Vaikinai</c:v>
                  </c:pt>
                  <c:pt idx="4">
                    <c:v>Merginos</c:v>
                  </c:pt>
                  <c:pt idx="5">
                    <c:v>Vaikinai</c:v>
                  </c:pt>
                  <c:pt idx="6">
                    <c:v>Merginos</c:v>
                  </c:pt>
                  <c:pt idx="7">
                    <c:v>Vaikinai</c:v>
                  </c:pt>
                </c:lvl>
                <c:lvl>
                  <c:pt idx="0">
                    <c:v>Nepatenkinamas</c:v>
                  </c:pt>
                  <c:pt idx="2">
                    <c:v>Patenkinamas</c:v>
                  </c:pt>
                  <c:pt idx="4">
                    <c:v>Pagrindinis</c:v>
                  </c:pt>
                  <c:pt idx="6">
                    <c:v>Aukštesnysis</c:v>
                  </c:pt>
                </c:lvl>
              </c:multiLvlStrCache>
            </c:multiLvlStrRef>
          </c:cat>
          <c:val>
            <c:numRef>
              <c:f>'Mokyklos rezultatai 8 klasė'!$C$113:$C$120</c:f>
              <c:numCache>
                <c:formatCode>0.0</c:formatCode>
                <c:ptCount val="8"/>
                <c:pt idx="0">
                  <c:v>8.133971291866029</c:v>
                </c:pt>
                <c:pt idx="1">
                  <c:v>7.9069767441860463</c:v>
                </c:pt>
                <c:pt idx="2">
                  <c:v>28.708133971291865</c:v>
                </c:pt>
                <c:pt idx="3">
                  <c:v>26.976744186046513</c:v>
                </c:pt>
                <c:pt idx="4">
                  <c:v>50.717703349282296</c:v>
                </c:pt>
                <c:pt idx="5">
                  <c:v>55.813953488372093</c:v>
                </c:pt>
                <c:pt idx="6">
                  <c:v>12.440191387559809</c:v>
                </c:pt>
                <c:pt idx="7">
                  <c:v>9.3023255813953494</c:v>
                </c:pt>
              </c:numCache>
            </c:numRef>
          </c:val>
        </c:ser>
        <c:ser>
          <c:idx val="1"/>
          <c:order val="1"/>
          <c:tx>
            <c:strRef>
              <c:f>'Mokyklos rezultatai 8 klasė'!$D$112</c:f>
              <c:strCache>
                <c:ptCount val="1"/>
                <c:pt idx="0">
                  <c:v>Mokyklos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900"/>
                </a:pPr>
                <a:endParaRPr lang="lt-L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'Mokyklos rezultatai 8 klasė'!$A$113:$B$120</c:f>
              <c:multiLvlStrCache>
                <c:ptCount val="8"/>
                <c:lvl>
                  <c:pt idx="0">
                    <c:v>Merginos</c:v>
                  </c:pt>
                  <c:pt idx="1">
                    <c:v>Vaikinai</c:v>
                  </c:pt>
                  <c:pt idx="2">
                    <c:v>Merginos</c:v>
                  </c:pt>
                  <c:pt idx="3">
                    <c:v>Vaikinai</c:v>
                  </c:pt>
                  <c:pt idx="4">
                    <c:v>Merginos</c:v>
                  </c:pt>
                  <c:pt idx="5">
                    <c:v>Vaikinai</c:v>
                  </c:pt>
                  <c:pt idx="6">
                    <c:v>Merginos</c:v>
                  </c:pt>
                  <c:pt idx="7">
                    <c:v>Vaikinai</c:v>
                  </c:pt>
                </c:lvl>
                <c:lvl>
                  <c:pt idx="0">
                    <c:v>Nepatenkinamas</c:v>
                  </c:pt>
                  <c:pt idx="2">
                    <c:v>Patenkinamas</c:v>
                  </c:pt>
                  <c:pt idx="4">
                    <c:v>Pagrindinis</c:v>
                  </c:pt>
                  <c:pt idx="6">
                    <c:v>Aukštesnysis</c:v>
                  </c:pt>
                </c:lvl>
              </c:multiLvlStrCache>
            </c:multiLvlStrRef>
          </c:cat>
          <c:val>
            <c:numRef>
              <c:f>'Mokyklos rezultatai 8 klasė'!$D$113:$D$120</c:f>
              <c:numCache>
                <c:formatCode>0.0</c:formatCode>
                <c:ptCount val="8"/>
                <c:pt idx="0">
                  <c:v>4.7619047619047619</c:v>
                </c:pt>
                <c:pt idx="1">
                  <c:v>8.9285714285714288</c:v>
                </c:pt>
                <c:pt idx="2">
                  <c:v>30.952380952380953</c:v>
                </c:pt>
                <c:pt idx="3">
                  <c:v>24.107142857142858</c:v>
                </c:pt>
                <c:pt idx="4">
                  <c:v>52.380952380952387</c:v>
                </c:pt>
                <c:pt idx="5">
                  <c:v>40.178571428571431</c:v>
                </c:pt>
                <c:pt idx="6">
                  <c:v>11.904761904761903</c:v>
                </c:pt>
                <c:pt idx="7">
                  <c:v>26.785714285714285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0613632"/>
        <c:axId val="90636288"/>
      </c:barChart>
      <c:catAx>
        <c:axId val="90613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lt-LT" sz="1000" b="1" i="0" baseline="0">
                    <a:effectLst/>
                  </a:rPr>
                  <a:t>Pasiekimų lygis</a:t>
                </a:r>
                <a:endParaRPr lang="lt-LT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6447238871260493"/>
              <c:y val="0.9018285214348206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90636288"/>
        <c:crosses val="autoZero"/>
        <c:auto val="1"/>
        <c:lblAlgn val="ctr"/>
        <c:lblOffset val="10"/>
        <c:noMultiLvlLbl val="0"/>
      </c:catAx>
      <c:valAx>
        <c:axId val="90636288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&quot;%&quot;" sourceLinked="0"/>
        <c:majorTickMark val="out"/>
        <c:minorTickMark val="none"/>
        <c:tickLblPos val="nextTo"/>
        <c:crossAx val="90613632"/>
        <c:crosses val="autoZero"/>
        <c:crossBetween val="between"/>
        <c:majorUnit val="10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67559716146592796"/>
          <c:y val="1.4795404672776555E-2"/>
          <c:w val="0.30008213259056904"/>
          <c:h val="8.371719160104987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lt-LT" sz="1200" b="1"/>
              <a:t>Skaitymas 8 kl.</a:t>
            </a:r>
          </a:p>
        </c:rich>
      </c:tx>
      <c:layout>
        <c:manualLayout>
          <c:xMode val="edge"/>
          <c:yMode val="edge"/>
          <c:x val="7.4357344220861279E-2"/>
          <c:y val="4.5522998149821417E-4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7145912316515991E-2"/>
          <c:y val="9.8152403080762451E-2"/>
          <c:w val="0.89879109555749981"/>
          <c:h val="0.633102706423992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'Mokyklos rezultatai 8 klasė'!$C$123</c:f>
              <c:strCache>
                <c:ptCount val="1"/>
                <c:pt idx="0">
                  <c:v>Šalies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900"/>
                </a:pPr>
                <a:endParaRPr lang="lt-L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'Mokyklos rezultatai 8 klasė'!$A$124:$B$131</c:f>
              <c:multiLvlStrCache>
                <c:ptCount val="8"/>
                <c:lvl>
                  <c:pt idx="0">
                    <c:v>Merginos</c:v>
                  </c:pt>
                  <c:pt idx="1">
                    <c:v>Vaikinai</c:v>
                  </c:pt>
                  <c:pt idx="2">
                    <c:v>Merginos</c:v>
                  </c:pt>
                  <c:pt idx="3">
                    <c:v>Vaikinai</c:v>
                  </c:pt>
                  <c:pt idx="4">
                    <c:v>Merginos</c:v>
                  </c:pt>
                  <c:pt idx="5">
                    <c:v>Vaikinai</c:v>
                  </c:pt>
                  <c:pt idx="6">
                    <c:v>Merginos</c:v>
                  </c:pt>
                  <c:pt idx="7">
                    <c:v>Vaikinai</c:v>
                  </c:pt>
                </c:lvl>
                <c:lvl>
                  <c:pt idx="0">
                    <c:v>Nepatenkinamas</c:v>
                  </c:pt>
                  <c:pt idx="2">
                    <c:v>Patenkinamas</c:v>
                  </c:pt>
                  <c:pt idx="4">
                    <c:v>Pagrindinis</c:v>
                  </c:pt>
                  <c:pt idx="6">
                    <c:v>Aukštesnysis</c:v>
                  </c:pt>
                </c:lvl>
              </c:multiLvlStrCache>
            </c:multiLvlStrRef>
          </c:cat>
          <c:val>
            <c:numRef>
              <c:f>'Mokyklos rezultatai 8 klasė'!$C$124:$C$131</c:f>
              <c:numCache>
                <c:formatCode>0.0</c:formatCode>
                <c:ptCount val="8"/>
                <c:pt idx="0">
                  <c:v>7.6555023923444976</c:v>
                </c:pt>
                <c:pt idx="1">
                  <c:v>18.604651162790699</c:v>
                </c:pt>
                <c:pt idx="2">
                  <c:v>39.23444976076555</c:v>
                </c:pt>
                <c:pt idx="3">
                  <c:v>44.651162790697676</c:v>
                </c:pt>
                <c:pt idx="4">
                  <c:v>35.406698564593299</c:v>
                </c:pt>
                <c:pt idx="5">
                  <c:v>27.441860465116278</c:v>
                </c:pt>
                <c:pt idx="6">
                  <c:v>17.703349282296649</c:v>
                </c:pt>
                <c:pt idx="7">
                  <c:v>9.3023255813953494</c:v>
                </c:pt>
              </c:numCache>
            </c:numRef>
          </c:val>
        </c:ser>
        <c:ser>
          <c:idx val="1"/>
          <c:order val="1"/>
          <c:tx>
            <c:strRef>
              <c:f>'Mokyklos rezultatai 8 klasė'!$D$123</c:f>
              <c:strCache>
                <c:ptCount val="1"/>
                <c:pt idx="0">
                  <c:v>Mokyklos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900"/>
                </a:pPr>
                <a:endParaRPr lang="lt-L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'Mokyklos rezultatai 8 klasė'!$A$124:$B$131</c:f>
              <c:multiLvlStrCache>
                <c:ptCount val="8"/>
                <c:lvl>
                  <c:pt idx="0">
                    <c:v>Merginos</c:v>
                  </c:pt>
                  <c:pt idx="1">
                    <c:v>Vaikinai</c:v>
                  </c:pt>
                  <c:pt idx="2">
                    <c:v>Merginos</c:v>
                  </c:pt>
                  <c:pt idx="3">
                    <c:v>Vaikinai</c:v>
                  </c:pt>
                  <c:pt idx="4">
                    <c:v>Merginos</c:v>
                  </c:pt>
                  <c:pt idx="5">
                    <c:v>Vaikinai</c:v>
                  </c:pt>
                  <c:pt idx="6">
                    <c:v>Merginos</c:v>
                  </c:pt>
                  <c:pt idx="7">
                    <c:v>Vaikinai</c:v>
                  </c:pt>
                </c:lvl>
                <c:lvl>
                  <c:pt idx="0">
                    <c:v>Nepatenkinamas</c:v>
                  </c:pt>
                  <c:pt idx="2">
                    <c:v>Patenkinamas</c:v>
                  </c:pt>
                  <c:pt idx="4">
                    <c:v>Pagrindinis</c:v>
                  </c:pt>
                  <c:pt idx="6">
                    <c:v>Aukštesnysis</c:v>
                  </c:pt>
                </c:lvl>
              </c:multiLvlStrCache>
            </c:multiLvlStrRef>
          </c:cat>
          <c:val>
            <c:numRef>
              <c:f>'Mokyklos rezultatai 8 klasė'!$D$124:$D$131</c:f>
              <c:numCache>
                <c:formatCode>0.0</c:formatCode>
                <c:ptCount val="8"/>
                <c:pt idx="0">
                  <c:v>2.4096385542168677</c:v>
                </c:pt>
                <c:pt idx="1">
                  <c:v>3.4482758620689653</c:v>
                </c:pt>
                <c:pt idx="2">
                  <c:v>13.253012048192772</c:v>
                </c:pt>
                <c:pt idx="3">
                  <c:v>23.275862068965516</c:v>
                </c:pt>
                <c:pt idx="4">
                  <c:v>59.036144578313255</c:v>
                </c:pt>
                <c:pt idx="5">
                  <c:v>62.068965517241381</c:v>
                </c:pt>
                <c:pt idx="6">
                  <c:v>25.301204819277107</c:v>
                </c:pt>
                <c:pt idx="7">
                  <c:v>11.206896551724139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0670592"/>
        <c:axId val="90672512"/>
      </c:barChart>
      <c:catAx>
        <c:axId val="90670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lt-LT" sz="1000" b="1" i="0" baseline="0">
                    <a:effectLst/>
                  </a:rPr>
                  <a:t>Pasiekimų lygis</a:t>
                </a:r>
                <a:endParaRPr lang="lt-LT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6447238871260493"/>
              <c:y val="0.9018285214348206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90672512"/>
        <c:crosses val="autoZero"/>
        <c:auto val="1"/>
        <c:lblAlgn val="ctr"/>
        <c:lblOffset val="10"/>
        <c:noMultiLvlLbl val="0"/>
      </c:catAx>
      <c:valAx>
        <c:axId val="90672512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&quot;%&quot;" sourceLinked="0"/>
        <c:majorTickMark val="out"/>
        <c:minorTickMark val="none"/>
        <c:tickLblPos val="nextTo"/>
        <c:crossAx val="90670592"/>
        <c:crosses val="autoZero"/>
        <c:crossBetween val="between"/>
        <c:majorUnit val="10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66818975405852055"/>
          <c:y val="3.8664429241426772E-3"/>
          <c:w val="0.30008213259056904"/>
          <c:h val="8.371719160104987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lt-LT" sz="1200" b="1"/>
              <a:t>Rašymas</a:t>
            </a:r>
            <a:r>
              <a:rPr lang="lt-LT" sz="1200" b="1" baseline="0"/>
              <a:t> </a:t>
            </a:r>
            <a:r>
              <a:rPr lang="lt-LT" sz="1200" b="1"/>
              <a:t>8 kl.</a:t>
            </a:r>
          </a:p>
        </c:rich>
      </c:tx>
      <c:layout>
        <c:manualLayout>
          <c:xMode val="edge"/>
          <c:yMode val="edge"/>
          <c:x val="7.6826480023330423E-2"/>
          <c:y val="4.5522998149821417E-4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7145912316515991E-2"/>
          <c:y val="0.10361688395507938"/>
          <c:w val="0.89879109555749981"/>
          <c:h val="0.627638225549675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'Mokyklos rezultatai 8 klasė'!$C$133</c:f>
              <c:strCache>
                <c:ptCount val="1"/>
                <c:pt idx="0">
                  <c:v>Šalies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900"/>
                </a:pPr>
                <a:endParaRPr lang="lt-L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'Mokyklos rezultatai 8 klasė'!$A$134:$B$141</c:f>
              <c:multiLvlStrCache>
                <c:ptCount val="8"/>
                <c:lvl>
                  <c:pt idx="0">
                    <c:v>Merginos</c:v>
                  </c:pt>
                  <c:pt idx="1">
                    <c:v>Vaikinai</c:v>
                  </c:pt>
                  <c:pt idx="2">
                    <c:v>Merginos</c:v>
                  </c:pt>
                  <c:pt idx="3">
                    <c:v>Vaikinai</c:v>
                  </c:pt>
                  <c:pt idx="4">
                    <c:v>Merginos</c:v>
                  </c:pt>
                  <c:pt idx="5">
                    <c:v>Vaikinai</c:v>
                  </c:pt>
                  <c:pt idx="6">
                    <c:v>Merginos</c:v>
                  </c:pt>
                  <c:pt idx="7">
                    <c:v>Vaikinai</c:v>
                  </c:pt>
                </c:lvl>
                <c:lvl>
                  <c:pt idx="0">
                    <c:v>Nepatenkinamas</c:v>
                  </c:pt>
                  <c:pt idx="2">
                    <c:v>Patenkinamas</c:v>
                  </c:pt>
                  <c:pt idx="4">
                    <c:v>Pagrindinis</c:v>
                  </c:pt>
                  <c:pt idx="6">
                    <c:v>Aukštesnysis</c:v>
                  </c:pt>
                </c:lvl>
              </c:multiLvlStrCache>
            </c:multiLvlStrRef>
          </c:cat>
          <c:val>
            <c:numRef>
              <c:f>'Mokyklos rezultatai 8 klasė'!$C$134:$C$141</c:f>
              <c:numCache>
                <c:formatCode>0.0</c:formatCode>
                <c:ptCount val="8"/>
                <c:pt idx="0">
                  <c:v>4.5627376425855513</c:v>
                </c:pt>
                <c:pt idx="1">
                  <c:v>8.1196581196581192</c:v>
                </c:pt>
                <c:pt idx="2">
                  <c:v>20.912547528517109</c:v>
                </c:pt>
                <c:pt idx="3">
                  <c:v>34.615384615384613</c:v>
                </c:pt>
                <c:pt idx="4">
                  <c:v>44.106463878326998</c:v>
                </c:pt>
                <c:pt idx="5">
                  <c:v>46.153846153846153</c:v>
                </c:pt>
                <c:pt idx="6">
                  <c:v>30.418250950570343</c:v>
                </c:pt>
                <c:pt idx="7">
                  <c:v>11.111111111111111</c:v>
                </c:pt>
              </c:numCache>
            </c:numRef>
          </c:val>
        </c:ser>
        <c:ser>
          <c:idx val="1"/>
          <c:order val="1"/>
          <c:tx>
            <c:strRef>
              <c:f>'Mokyklos rezultatai 8 klasė'!$D$133</c:f>
              <c:strCache>
                <c:ptCount val="1"/>
                <c:pt idx="0">
                  <c:v>Mokyklos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900"/>
                </a:pPr>
                <a:endParaRPr lang="lt-L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'Mokyklos rezultatai 8 klasė'!$A$134:$B$141</c:f>
              <c:multiLvlStrCache>
                <c:ptCount val="8"/>
                <c:lvl>
                  <c:pt idx="0">
                    <c:v>Merginos</c:v>
                  </c:pt>
                  <c:pt idx="1">
                    <c:v>Vaikinai</c:v>
                  </c:pt>
                  <c:pt idx="2">
                    <c:v>Merginos</c:v>
                  </c:pt>
                  <c:pt idx="3">
                    <c:v>Vaikinai</c:v>
                  </c:pt>
                  <c:pt idx="4">
                    <c:v>Merginos</c:v>
                  </c:pt>
                  <c:pt idx="5">
                    <c:v>Vaikinai</c:v>
                  </c:pt>
                  <c:pt idx="6">
                    <c:v>Merginos</c:v>
                  </c:pt>
                  <c:pt idx="7">
                    <c:v>Vaikinai</c:v>
                  </c:pt>
                </c:lvl>
                <c:lvl>
                  <c:pt idx="0">
                    <c:v>Nepatenkinamas</c:v>
                  </c:pt>
                  <c:pt idx="2">
                    <c:v>Patenkinamas</c:v>
                  </c:pt>
                  <c:pt idx="4">
                    <c:v>Pagrindinis</c:v>
                  </c:pt>
                  <c:pt idx="6">
                    <c:v>Aukštesnysis</c:v>
                  </c:pt>
                </c:lvl>
              </c:multiLvlStrCache>
            </c:multiLvlStrRef>
          </c:cat>
          <c:val>
            <c:numRef>
              <c:f>'Mokyklos rezultatai 8 klasė'!$D$134:$D$141</c:f>
              <c:numCache>
                <c:formatCode>0.0</c:formatCode>
                <c:ptCount val="8"/>
                <c:pt idx="0">
                  <c:v>0</c:v>
                </c:pt>
                <c:pt idx="1">
                  <c:v>3.5087719298245612</c:v>
                </c:pt>
                <c:pt idx="2">
                  <c:v>13.580246913580247</c:v>
                </c:pt>
                <c:pt idx="3">
                  <c:v>39.473684210526315</c:v>
                </c:pt>
                <c:pt idx="4">
                  <c:v>65.432098765432102</c:v>
                </c:pt>
                <c:pt idx="5">
                  <c:v>50</c:v>
                </c:pt>
                <c:pt idx="6">
                  <c:v>20.987654320987652</c:v>
                </c:pt>
                <c:pt idx="7">
                  <c:v>7.0175438596491224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0346624"/>
        <c:axId val="90348544"/>
      </c:barChart>
      <c:catAx>
        <c:axId val="90346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lt-LT" sz="1000" b="1" i="0" baseline="0">
                    <a:effectLst/>
                  </a:rPr>
                  <a:t>Pasiekimų lygis</a:t>
                </a:r>
                <a:endParaRPr lang="lt-LT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6447238871260493"/>
              <c:y val="0.9018285214348206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90348544"/>
        <c:crosses val="autoZero"/>
        <c:auto val="1"/>
        <c:lblAlgn val="ctr"/>
        <c:lblOffset val="10"/>
        <c:noMultiLvlLbl val="0"/>
      </c:catAx>
      <c:valAx>
        <c:axId val="90348544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&quot;%&quot;" sourceLinked="0"/>
        <c:majorTickMark val="out"/>
        <c:minorTickMark val="none"/>
        <c:tickLblPos val="nextTo"/>
        <c:crossAx val="90346624"/>
        <c:crosses val="autoZero"/>
        <c:crossBetween val="between"/>
        <c:majorUnit val="10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66078234665111313"/>
          <c:y val="9.3309237984596175E-3"/>
          <c:w val="0.30008213259056904"/>
          <c:h val="8.371719160104987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581025</xdr:colOff>
      <xdr:row>1</xdr:row>
      <xdr:rowOff>90487</xdr:rowOff>
    </xdr:from>
    <xdr:to>
      <xdr:col>21</xdr:col>
      <xdr:colOff>125100</xdr:colOff>
      <xdr:row>14</xdr:row>
      <xdr:rowOff>25987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581024</xdr:colOff>
      <xdr:row>14</xdr:row>
      <xdr:rowOff>136900</xdr:rowOff>
    </xdr:from>
    <xdr:to>
      <xdr:col>15</xdr:col>
      <xdr:colOff>77699</xdr:colOff>
      <xdr:row>27</xdr:row>
      <xdr:rowOff>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581024</xdr:colOff>
      <xdr:row>27</xdr:row>
      <xdr:rowOff>111313</xdr:rowOff>
    </xdr:from>
    <xdr:to>
      <xdr:col>15</xdr:col>
      <xdr:colOff>77699</xdr:colOff>
      <xdr:row>39</xdr:row>
      <xdr:rowOff>165313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590549</xdr:colOff>
      <xdr:row>55</xdr:row>
      <xdr:rowOff>104776</xdr:rowOff>
    </xdr:from>
    <xdr:to>
      <xdr:col>18</xdr:col>
      <xdr:colOff>138524</xdr:colOff>
      <xdr:row>67</xdr:row>
      <xdr:rowOff>158776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590549</xdr:colOff>
      <xdr:row>68</xdr:row>
      <xdr:rowOff>127001</xdr:rowOff>
    </xdr:from>
    <xdr:to>
      <xdr:col>18</xdr:col>
      <xdr:colOff>138524</xdr:colOff>
      <xdr:row>80</xdr:row>
      <xdr:rowOff>181001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590549</xdr:colOff>
      <xdr:row>81</xdr:row>
      <xdr:rowOff>149226</xdr:rowOff>
    </xdr:from>
    <xdr:to>
      <xdr:col>18</xdr:col>
      <xdr:colOff>138524</xdr:colOff>
      <xdr:row>94</xdr:row>
      <xdr:rowOff>12726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609599</xdr:colOff>
      <xdr:row>109</xdr:row>
      <xdr:rowOff>161924</xdr:rowOff>
    </xdr:from>
    <xdr:to>
      <xdr:col>21</xdr:col>
      <xdr:colOff>153674</xdr:colOff>
      <xdr:row>121</xdr:row>
      <xdr:rowOff>35924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609599</xdr:colOff>
      <xdr:row>122</xdr:row>
      <xdr:rowOff>45099</xdr:rowOff>
    </xdr:from>
    <xdr:to>
      <xdr:col>21</xdr:col>
      <xdr:colOff>153674</xdr:colOff>
      <xdr:row>134</xdr:row>
      <xdr:rowOff>99099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609599</xdr:colOff>
      <xdr:row>135</xdr:row>
      <xdr:rowOff>108274</xdr:rowOff>
    </xdr:from>
    <xdr:to>
      <xdr:col>21</xdr:col>
      <xdr:colOff>153674</xdr:colOff>
      <xdr:row>147</xdr:row>
      <xdr:rowOff>162274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581024</xdr:colOff>
      <xdr:row>40</xdr:row>
      <xdr:rowOff>85725</xdr:rowOff>
    </xdr:from>
    <xdr:to>
      <xdr:col>21</xdr:col>
      <xdr:colOff>125099</xdr:colOff>
      <xdr:row>53</xdr:row>
      <xdr:rowOff>21225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590549</xdr:colOff>
      <xdr:row>94</xdr:row>
      <xdr:rowOff>171450</xdr:rowOff>
    </xdr:from>
    <xdr:to>
      <xdr:col>18</xdr:col>
      <xdr:colOff>138524</xdr:colOff>
      <xdr:row>107</xdr:row>
      <xdr:rowOff>34950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609599</xdr:colOff>
      <xdr:row>148</xdr:row>
      <xdr:rowOff>171450</xdr:rowOff>
    </xdr:from>
    <xdr:to>
      <xdr:col>21</xdr:col>
      <xdr:colOff>153674</xdr:colOff>
      <xdr:row>161</xdr:row>
      <xdr:rowOff>34950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0"/>
  <sheetViews>
    <sheetView tabSelected="1" topLeftCell="A169" zoomScaleNormal="100" workbookViewId="0">
      <selection activeCell="E1" sqref="E1"/>
    </sheetView>
  </sheetViews>
  <sheetFormatPr defaultRowHeight="15"/>
  <cols>
    <col min="1" max="4" width="0.7109375" style="50" customWidth="1"/>
    <col min="5" max="5" width="13.85546875" customWidth="1"/>
    <col min="6" max="9" width="5.140625" customWidth="1"/>
    <col min="10" max="10" width="0.5703125" customWidth="1"/>
    <col min="11" max="14" width="5.140625" customWidth="1"/>
    <col min="15" max="15" width="0.5703125" customWidth="1"/>
    <col min="16" max="19" width="5.140625" customWidth="1"/>
    <col min="20" max="20" width="0.5703125" customWidth="1"/>
    <col min="21" max="24" width="5.140625" customWidth="1"/>
  </cols>
  <sheetData>
    <row r="1" spans="1:5" s="24" customFormat="1" ht="23.25">
      <c r="A1" s="50"/>
      <c r="B1" s="50"/>
      <c r="C1" s="50"/>
      <c r="D1" s="50"/>
      <c r="E1" s="28" t="s">
        <v>127</v>
      </c>
    </row>
    <row r="3" spans="1:5">
      <c r="A3" s="51" t="s">
        <v>207</v>
      </c>
    </row>
    <row r="4" spans="1:5">
      <c r="A4" s="51" t="s">
        <v>94</v>
      </c>
      <c r="B4" s="50" t="s">
        <v>123</v>
      </c>
      <c r="C4" s="50" t="s">
        <v>124</v>
      </c>
      <c r="E4" s="24"/>
    </row>
    <row r="5" spans="1:5">
      <c r="A5" s="50">
        <v>1</v>
      </c>
      <c r="B5" s="50">
        <v>10</v>
      </c>
      <c r="C5" s="52">
        <v>5.6122448979591839</v>
      </c>
      <c r="E5" s="24"/>
    </row>
    <row r="6" spans="1:5">
      <c r="A6" s="50">
        <v>2</v>
      </c>
      <c r="B6" s="50">
        <v>10</v>
      </c>
      <c r="C6" s="52">
        <v>3.0612244897959182</v>
      </c>
      <c r="E6" s="24"/>
    </row>
    <row r="7" spans="1:5">
      <c r="A7" s="50">
        <v>3</v>
      </c>
      <c r="B7" s="50">
        <v>10</v>
      </c>
      <c r="C7" s="52">
        <v>6.1224489795918364</v>
      </c>
      <c r="E7" s="24"/>
    </row>
    <row r="8" spans="1:5">
      <c r="A8" s="50">
        <v>4</v>
      </c>
      <c r="B8" s="50">
        <v>10</v>
      </c>
      <c r="C8" s="52">
        <v>6.1224489795918364</v>
      </c>
      <c r="E8" s="24"/>
    </row>
    <row r="9" spans="1:5">
      <c r="A9" s="50">
        <v>5</v>
      </c>
      <c r="B9" s="50">
        <v>10</v>
      </c>
      <c r="C9" s="52">
        <v>9.6938775510204085</v>
      </c>
      <c r="E9" s="24"/>
    </row>
    <row r="10" spans="1:5">
      <c r="A10" s="50">
        <v>6</v>
      </c>
      <c r="B10" s="50">
        <v>10</v>
      </c>
      <c r="C10" s="52">
        <v>8.1632653061224492</v>
      </c>
      <c r="E10" s="24"/>
    </row>
    <row r="11" spans="1:5">
      <c r="A11" s="50">
        <v>7</v>
      </c>
      <c r="B11" s="50">
        <v>10</v>
      </c>
      <c r="C11" s="52">
        <v>12.244897959183673</v>
      </c>
      <c r="E11" s="24"/>
    </row>
    <row r="12" spans="1:5">
      <c r="A12" s="50">
        <v>8</v>
      </c>
      <c r="B12" s="50">
        <v>10</v>
      </c>
      <c r="C12" s="52">
        <v>13.77551020408163</v>
      </c>
      <c r="E12" s="24"/>
    </row>
    <row r="13" spans="1:5">
      <c r="A13" s="50">
        <v>9</v>
      </c>
      <c r="B13" s="50">
        <v>10</v>
      </c>
      <c r="C13" s="52">
        <v>14.795918367346939</v>
      </c>
      <c r="E13" s="24"/>
    </row>
    <row r="14" spans="1:5">
      <c r="A14" s="50">
        <v>10</v>
      </c>
      <c r="B14" s="50">
        <v>10</v>
      </c>
      <c r="C14" s="52">
        <v>20.408163265306122</v>
      </c>
    </row>
    <row r="15" spans="1:5">
      <c r="C15" s="52"/>
    </row>
    <row r="20" spans="1:4">
      <c r="A20" s="51" t="s">
        <v>186</v>
      </c>
      <c r="C20" s="52"/>
    </row>
    <row r="21" spans="1:4">
      <c r="A21" s="51" t="s">
        <v>95</v>
      </c>
      <c r="B21" s="50" t="s">
        <v>123</v>
      </c>
      <c r="C21" s="52" t="s">
        <v>124</v>
      </c>
    </row>
    <row r="22" spans="1:4">
      <c r="A22" s="50">
        <v>1</v>
      </c>
      <c r="B22" s="50">
        <v>25</v>
      </c>
      <c r="C22" s="52">
        <v>6.5326633165829149</v>
      </c>
    </row>
    <row r="23" spans="1:4">
      <c r="A23" s="50">
        <v>2</v>
      </c>
      <c r="B23" s="50">
        <v>25</v>
      </c>
      <c r="C23" s="52">
        <v>23.618090452261306</v>
      </c>
    </row>
    <row r="24" spans="1:4">
      <c r="A24" s="50">
        <v>3</v>
      </c>
      <c r="B24" s="50">
        <v>25</v>
      </c>
      <c r="C24" s="52">
        <v>27.1356783919598</v>
      </c>
    </row>
    <row r="25" spans="1:4">
      <c r="A25" s="50">
        <v>4</v>
      </c>
      <c r="B25" s="50">
        <v>25</v>
      </c>
      <c r="C25" s="52">
        <v>42.713567839195981</v>
      </c>
    </row>
    <row r="31" spans="1:4" s="47" customFormat="1">
      <c r="A31" s="50"/>
      <c r="B31" s="50"/>
      <c r="C31" s="50"/>
      <c r="D31" s="50"/>
    </row>
    <row r="32" spans="1:4" s="47" customFormat="1">
      <c r="A32" s="51" t="s">
        <v>187</v>
      </c>
      <c r="B32" s="50"/>
      <c r="C32" s="52"/>
      <c r="D32" s="50"/>
    </row>
    <row r="33" spans="1:4" s="47" customFormat="1">
      <c r="A33" s="51" t="s">
        <v>95</v>
      </c>
      <c r="B33" s="50" t="s">
        <v>123</v>
      </c>
      <c r="C33" s="52" t="s">
        <v>124</v>
      </c>
      <c r="D33" s="50"/>
    </row>
    <row r="34" spans="1:4" s="47" customFormat="1">
      <c r="A34" s="50">
        <v>1</v>
      </c>
      <c r="B34" s="50">
        <v>25</v>
      </c>
      <c r="C34" s="52">
        <v>18.461538461538463</v>
      </c>
      <c r="D34" s="50"/>
    </row>
    <row r="35" spans="1:4" s="47" customFormat="1">
      <c r="A35" s="50">
        <v>2</v>
      </c>
      <c r="B35" s="50">
        <v>25</v>
      </c>
      <c r="C35" s="52">
        <v>30.256410256410255</v>
      </c>
      <c r="D35" s="50"/>
    </row>
    <row r="36" spans="1:4" s="47" customFormat="1">
      <c r="A36" s="50">
        <v>3</v>
      </c>
      <c r="B36" s="50">
        <v>25</v>
      </c>
      <c r="C36" s="52">
        <v>24.615384615384617</v>
      </c>
      <c r="D36" s="50"/>
    </row>
    <row r="37" spans="1:4" s="47" customFormat="1">
      <c r="A37" s="50">
        <v>4</v>
      </c>
      <c r="B37" s="50">
        <v>25</v>
      </c>
      <c r="C37" s="52">
        <v>26.666666666666668</v>
      </c>
      <c r="D37" s="50"/>
    </row>
    <row r="38" spans="1:4" s="47" customFormat="1">
      <c r="A38" s="50"/>
      <c r="B38" s="50"/>
      <c r="C38" s="50"/>
      <c r="D38" s="50"/>
    </row>
    <row r="39" spans="1:4" s="47" customFormat="1">
      <c r="A39" s="50"/>
      <c r="B39" s="50"/>
      <c r="C39" s="50"/>
      <c r="D39" s="50"/>
    </row>
    <row r="40" spans="1:4" s="47" customFormat="1">
      <c r="A40" s="50"/>
      <c r="B40" s="50"/>
      <c r="C40" s="50"/>
      <c r="D40" s="50"/>
    </row>
    <row r="41" spans="1:4" s="47" customFormat="1">
      <c r="A41" s="51" t="s">
        <v>188</v>
      </c>
      <c r="B41" s="50"/>
      <c r="C41" s="50"/>
      <c r="D41" s="50"/>
    </row>
    <row r="42" spans="1:4" s="47" customFormat="1">
      <c r="A42" s="51" t="s">
        <v>94</v>
      </c>
      <c r="B42" s="50" t="s">
        <v>123</v>
      </c>
      <c r="C42" s="50" t="s">
        <v>124</v>
      </c>
      <c r="D42" s="50"/>
    </row>
    <row r="43" spans="1:4" s="47" customFormat="1">
      <c r="A43" s="50">
        <v>1</v>
      </c>
      <c r="B43" s="50">
        <v>10</v>
      </c>
      <c r="C43" s="52">
        <v>3.664921465968586</v>
      </c>
      <c r="D43" s="50"/>
    </row>
    <row r="44" spans="1:4" s="47" customFormat="1">
      <c r="A44" s="50">
        <v>2</v>
      </c>
      <c r="B44" s="50">
        <v>10</v>
      </c>
      <c r="C44" s="52">
        <v>4.1884816753926701</v>
      </c>
      <c r="D44" s="50"/>
    </row>
    <row r="45" spans="1:4" s="47" customFormat="1">
      <c r="A45" s="50">
        <v>3</v>
      </c>
      <c r="B45" s="50">
        <v>10</v>
      </c>
      <c r="C45" s="52">
        <v>10.99476439790576</v>
      </c>
      <c r="D45" s="50"/>
    </row>
    <row r="46" spans="1:4" s="47" customFormat="1">
      <c r="A46" s="50">
        <v>4</v>
      </c>
      <c r="B46" s="50">
        <v>10</v>
      </c>
      <c r="C46" s="52">
        <v>6.8062827225130889</v>
      </c>
      <c r="D46" s="50"/>
    </row>
    <row r="47" spans="1:4" s="47" customFormat="1">
      <c r="A47" s="50">
        <v>5</v>
      </c>
      <c r="B47" s="50">
        <v>10</v>
      </c>
      <c r="C47" s="52">
        <v>9.4240837696335085</v>
      </c>
      <c r="D47" s="50"/>
    </row>
    <row r="48" spans="1:4" s="47" customFormat="1">
      <c r="A48" s="50">
        <v>6</v>
      </c>
      <c r="B48" s="50">
        <v>10</v>
      </c>
      <c r="C48" s="52">
        <v>13.089005235602095</v>
      </c>
      <c r="D48" s="50"/>
    </row>
    <row r="49" spans="1:5" s="47" customFormat="1">
      <c r="A49" s="50">
        <v>7</v>
      </c>
      <c r="B49" s="50">
        <v>10</v>
      </c>
      <c r="C49" s="52">
        <v>11.518324607329843</v>
      </c>
      <c r="D49" s="50"/>
    </row>
    <row r="50" spans="1:5" s="47" customFormat="1">
      <c r="A50" s="50">
        <v>8</v>
      </c>
      <c r="B50" s="50">
        <v>10</v>
      </c>
      <c r="C50" s="52">
        <v>7.8534031413612562</v>
      </c>
      <c r="D50" s="50"/>
    </row>
    <row r="51" spans="1:5" s="47" customFormat="1">
      <c r="A51" s="50">
        <v>9</v>
      </c>
      <c r="B51" s="50">
        <v>10</v>
      </c>
      <c r="C51" s="52">
        <v>15.183246073298429</v>
      </c>
      <c r="D51" s="50"/>
    </row>
    <row r="52" spans="1:5" s="47" customFormat="1">
      <c r="A52" s="50">
        <v>10</v>
      </c>
      <c r="B52" s="50">
        <v>10</v>
      </c>
      <c r="C52" s="52">
        <v>17.277486910994764</v>
      </c>
      <c r="D52" s="50"/>
    </row>
    <row r="53" spans="1:5" s="47" customFormat="1">
      <c r="A53" s="50"/>
      <c r="B53" s="50"/>
      <c r="C53" s="50"/>
      <c r="D53" s="50"/>
    </row>
    <row r="54" spans="1:5" s="47" customFormat="1">
      <c r="A54" s="50"/>
      <c r="B54" s="50"/>
      <c r="C54" s="50"/>
      <c r="D54" s="50"/>
    </row>
    <row r="55" spans="1:5" ht="23.25">
      <c r="E55" s="28" t="s">
        <v>128</v>
      </c>
    </row>
    <row r="60" spans="1:5">
      <c r="A60" s="51" t="s">
        <v>207</v>
      </c>
      <c r="B60" s="50" t="s">
        <v>123</v>
      </c>
      <c r="C60" s="50" t="s">
        <v>124</v>
      </c>
      <c r="D60" s="50" t="s">
        <v>126</v>
      </c>
    </row>
    <row r="61" spans="1:5">
      <c r="A61" s="49" t="s">
        <v>8</v>
      </c>
      <c r="B61" s="52">
        <v>8.1585081585081589</v>
      </c>
      <c r="C61" s="52">
        <v>7.1428571428571423</v>
      </c>
      <c r="D61" s="52">
        <v>4.2328042328042326</v>
      </c>
    </row>
    <row r="62" spans="1:5">
      <c r="A62" s="49" t="s">
        <v>9</v>
      </c>
      <c r="B62" s="52">
        <v>27.738927738927739</v>
      </c>
      <c r="C62" s="52">
        <v>27.040816326530614</v>
      </c>
      <c r="D62" s="52">
        <v>28.042328042328041</v>
      </c>
    </row>
    <row r="63" spans="1:5">
      <c r="A63" s="49" t="s">
        <v>10</v>
      </c>
      <c r="B63" s="52">
        <v>53.146853146853147</v>
      </c>
      <c r="C63" s="52">
        <v>45.408163265306122</v>
      </c>
      <c r="D63" s="52">
        <v>46.560846560846556</v>
      </c>
    </row>
    <row r="64" spans="1:5">
      <c r="A64" s="49" t="s">
        <v>11</v>
      </c>
      <c r="B64" s="52">
        <v>10.955710955710956</v>
      </c>
      <c r="C64" s="52">
        <v>20.408163265306122</v>
      </c>
      <c r="D64" s="52">
        <v>21.164021164021165</v>
      </c>
    </row>
    <row r="73" spans="1:4">
      <c r="A73" s="51" t="s">
        <v>186</v>
      </c>
      <c r="B73" s="52" t="s">
        <v>123</v>
      </c>
      <c r="C73" s="50" t="s">
        <v>124</v>
      </c>
      <c r="D73" s="50" t="s">
        <v>126</v>
      </c>
    </row>
    <row r="74" spans="1:4">
      <c r="A74" s="49" t="s">
        <v>8</v>
      </c>
      <c r="B74" s="52">
        <v>13.286713286713287</v>
      </c>
      <c r="C74" s="52">
        <v>3.0150753768844218</v>
      </c>
      <c r="D74" s="52">
        <v>0.52083333333333326</v>
      </c>
    </row>
    <row r="75" spans="1:4">
      <c r="A75" s="49" t="s">
        <v>9</v>
      </c>
      <c r="B75" s="52">
        <v>42.191142191142191</v>
      </c>
      <c r="C75" s="52">
        <v>19.095477386934672</v>
      </c>
      <c r="D75" s="52">
        <v>19.270833333333336</v>
      </c>
    </row>
    <row r="76" spans="1:4">
      <c r="A76" s="49" t="s">
        <v>10</v>
      </c>
      <c r="B76" s="52">
        <v>31.235431235431236</v>
      </c>
      <c r="C76" s="52">
        <v>60.804020100502512</v>
      </c>
      <c r="D76" s="52">
        <v>62.5</v>
      </c>
    </row>
    <row r="77" spans="1:4">
      <c r="A77" s="49" t="s">
        <v>11</v>
      </c>
      <c r="B77" s="52">
        <v>13.286713286713287</v>
      </c>
      <c r="C77" s="52">
        <v>17.08542713567839</v>
      </c>
      <c r="D77" s="52">
        <v>17.708333333333336</v>
      </c>
    </row>
    <row r="82" spans="1:4" s="47" customFormat="1">
      <c r="A82" s="50"/>
      <c r="B82" s="50"/>
      <c r="C82" s="50"/>
      <c r="D82" s="50"/>
    </row>
    <row r="83" spans="1:4" s="47" customFormat="1">
      <c r="A83" s="50"/>
      <c r="B83" s="50"/>
      <c r="C83" s="50"/>
      <c r="D83" s="50"/>
    </row>
    <row r="84" spans="1:4" s="47" customFormat="1">
      <c r="A84" s="50"/>
      <c r="B84" s="50"/>
      <c r="C84" s="50"/>
      <c r="D84" s="50"/>
    </row>
    <row r="85" spans="1:4" s="47" customFormat="1">
      <c r="A85" s="50"/>
      <c r="B85" s="50"/>
      <c r="C85" s="50"/>
      <c r="D85" s="50"/>
    </row>
    <row r="86" spans="1:4" s="47" customFormat="1">
      <c r="A86" s="51" t="s">
        <v>187</v>
      </c>
      <c r="B86" s="52" t="s">
        <v>123</v>
      </c>
      <c r="C86" s="50" t="s">
        <v>124</v>
      </c>
      <c r="D86" s="50" t="s">
        <v>126</v>
      </c>
    </row>
    <row r="87" spans="1:4" s="47" customFormat="1">
      <c r="A87" s="49" t="s">
        <v>8</v>
      </c>
      <c r="B87" s="52">
        <v>6.5868263473053892</v>
      </c>
      <c r="C87" s="52">
        <v>2.0512820512820511</v>
      </c>
      <c r="D87" s="52">
        <v>1.5873015873015872</v>
      </c>
    </row>
    <row r="88" spans="1:4" s="47" customFormat="1">
      <c r="A88" s="49" t="s">
        <v>9</v>
      </c>
      <c r="B88" s="52">
        <v>27.345309381237524</v>
      </c>
      <c r="C88" s="52">
        <v>28.717948717948715</v>
      </c>
      <c r="D88" s="52">
        <v>27.513227513227513</v>
      </c>
    </row>
    <row r="89" spans="1:4" s="47" customFormat="1">
      <c r="A89" s="49" t="s">
        <v>10</v>
      </c>
      <c r="B89" s="52">
        <v>44.91017964071856</v>
      </c>
      <c r="C89" s="52">
        <v>56.410256410256409</v>
      </c>
      <c r="D89" s="52">
        <v>57.671957671957671</v>
      </c>
    </row>
    <row r="90" spans="1:4" s="47" customFormat="1">
      <c r="A90" s="49" t="s">
        <v>11</v>
      </c>
      <c r="B90" s="52">
        <v>21.157684630738522</v>
      </c>
      <c r="C90" s="52">
        <v>12.820512820512819</v>
      </c>
      <c r="D90" s="52">
        <v>13.227513227513226</v>
      </c>
    </row>
    <row r="91" spans="1:4" s="47" customFormat="1">
      <c r="A91" s="50"/>
      <c r="B91" s="50"/>
      <c r="C91" s="50"/>
      <c r="D91" s="50"/>
    </row>
    <row r="92" spans="1:4" s="47" customFormat="1">
      <c r="A92" s="50"/>
      <c r="B92" s="50"/>
      <c r="C92" s="50"/>
      <c r="D92" s="50"/>
    </row>
    <row r="93" spans="1:4" s="47" customFormat="1">
      <c r="A93" s="50"/>
      <c r="B93" s="50"/>
      <c r="C93" s="50"/>
      <c r="D93" s="50"/>
    </row>
    <row r="94" spans="1:4" s="47" customFormat="1">
      <c r="A94" s="50"/>
      <c r="B94" s="50"/>
      <c r="C94" s="50"/>
      <c r="D94" s="50"/>
    </row>
    <row r="95" spans="1:4" s="47" customFormat="1">
      <c r="A95" s="50"/>
      <c r="B95" s="50"/>
      <c r="C95" s="50"/>
      <c r="D95" s="50"/>
    </row>
    <row r="96" spans="1:4" s="47" customFormat="1">
      <c r="A96" s="50"/>
      <c r="B96" s="50"/>
      <c r="C96" s="50"/>
      <c r="D96" s="50"/>
    </row>
    <row r="97" spans="1:6" s="47" customFormat="1">
      <c r="A97" s="50"/>
      <c r="B97" s="50"/>
      <c r="C97" s="50"/>
      <c r="D97" s="50"/>
    </row>
    <row r="98" spans="1:6" s="47" customFormat="1">
      <c r="A98" s="50"/>
      <c r="B98" s="50"/>
      <c r="C98" s="50"/>
      <c r="D98" s="50"/>
    </row>
    <row r="99" spans="1:6" s="47" customFormat="1">
      <c r="A99" s="51" t="s">
        <v>188</v>
      </c>
      <c r="B99" s="52" t="s">
        <v>123</v>
      </c>
      <c r="C99" s="50" t="s">
        <v>124</v>
      </c>
      <c r="D99" s="50" t="s">
        <v>126</v>
      </c>
    </row>
    <row r="100" spans="1:6" s="47" customFormat="1">
      <c r="A100" s="49" t="s">
        <v>8</v>
      </c>
      <c r="B100" s="52">
        <v>8.9361702127659566</v>
      </c>
      <c r="C100" s="52">
        <v>3.1413612565445024</v>
      </c>
      <c r="D100" s="52">
        <v>2.6881720430107525</v>
      </c>
    </row>
    <row r="101" spans="1:6" s="47" customFormat="1">
      <c r="A101" s="49" t="s">
        <v>9</v>
      </c>
      <c r="B101" s="52">
        <v>30.212765957446809</v>
      </c>
      <c r="C101" s="52">
        <v>19.3717277486911</v>
      </c>
      <c r="D101" s="52">
        <v>18.27956989247312</v>
      </c>
    </row>
    <row r="102" spans="1:6" s="47" customFormat="1">
      <c r="A102" s="49" t="s">
        <v>10</v>
      </c>
      <c r="B102" s="52">
        <v>52.978723404255319</v>
      </c>
      <c r="C102" s="52">
        <v>60.209424083769633</v>
      </c>
      <c r="D102" s="52">
        <v>61.29032258064516</v>
      </c>
    </row>
    <row r="103" spans="1:6" s="47" customFormat="1">
      <c r="A103" s="49" t="s">
        <v>11</v>
      </c>
      <c r="B103" s="52">
        <v>7.8723404255319149</v>
      </c>
      <c r="C103" s="52">
        <v>17.277486910994764</v>
      </c>
      <c r="D103" s="52">
        <v>17.741935483870968</v>
      </c>
    </row>
    <row r="104" spans="1:6" s="47" customFormat="1">
      <c r="A104" s="50"/>
      <c r="B104" s="50"/>
      <c r="C104" s="50"/>
      <c r="D104" s="50"/>
    </row>
    <row r="105" spans="1:6" s="47" customFormat="1">
      <c r="A105" s="50"/>
      <c r="B105" s="50"/>
      <c r="C105" s="50"/>
      <c r="D105" s="50"/>
    </row>
    <row r="106" spans="1:6" s="47" customFormat="1">
      <c r="A106" s="50"/>
      <c r="B106" s="50"/>
      <c r="C106" s="50"/>
      <c r="D106" s="50"/>
    </row>
    <row r="107" spans="1:6" s="47" customFormat="1">
      <c r="A107" s="50"/>
      <c r="B107" s="50"/>
      <c r="C107" s="50"/>
      <c r="D107" s="50"/>
    </row>
    <row r="109" spans="1:6" ht="23.25">
      <c r="B109" s="53"/>
      <c r="C109" s="53"/>
      <c r="D109" s="53"/>
      <c r="E109" s="29" t="s">
        <v>129</v>
      </c>
      <c r="F109" s="25"/>
    </row>
    <row r="112" spans="1:6">
      <c r="A112" s="51" t="s">
        <v>207</v>
      </c>
      <c r="C112" s="50" t="s">
        <v>123</v>
      </c>
      <c r="D112" s="50" t="s">
        <v>124</v>
      </c>
      <c r="F112" s="24"/>
    </row>
    <row r="113" spans="1:5">
      <c r="A113" s="49" t="s">
        <v>8</v>
      </c>
      <c r="B113" s="49" t="s">
        <v>197</v>
      </c>
      <c r="C113" s="52">
        <v>8.133971291866029</v>
      </c>
      <c r="D113" s="52">
        <v>4.7619047619047619</v>
      </c>
    </row>
    <row r="114" spans="1:5">
      <c r="A114" s="49"/>
      <c r="B114" s="49" t="s">
        <v>198</v>
      </c>
      <c r="C114" s="52">
        <v>7.9069767441860463</v>
      </c>
      <c r="D114" s="52">
        <v>8.9285714285714288</v>
      </c>
    </row>
    <row r="115" spans="1:5">
      <c r="A115" s="49" t="s">
        <v>9</v>
      </c>
      <c r="B115" s="49" t="s">
        <v>197</v>
      </c>
      <c r="C115" s="52">
        <v>28.708133971291865</v>
      </c>
      <c r="D115" s="52">
        <v>30.952380952380953</v>
      </c>
    </row>
    <row r="116" spans="1:5">
      <c r="A116" s="49"/>
      <c r="B116" s="49" t="s">
        <v>198</v>
      </c>
      <c r="C116" s="52">
        <v>26.976744186046513</v>
      </c>
      <c r="D116" s="52">
        <v>24.107142857142858</v>
      </c>
    </row>
    <row r="117" spans="1:5">
      <c r="A117" s="49" t="s">
        <v>10</v>
      </c>
      <c r="B117" s="49" t="s">
        <v>197</v>
      </c>
      <c r="C117" s="52">
        <v>50.717703349282296</v>
      </c>
      <c r="D117" s="52">
        <v>52.380952380952387</v>
      </c>
    </row>
    <row r="118" spans="1:5">
      <c r="A118" s="49"/>
      <c r="B118" s="49" t="s">
        <v>198</v>
      </c>
      <c r="C118" s="52">
        <v>55.813953488372093</v>
      </c>
      <c r="D118" s="52">
        <v>40.178571428571431</v>
      </c>
    </row>
    <row r="119" spans="1:5">
      <c r="A119" s="49" t="s">
        <v>11</v>
      </c>
      <c r="B119" s="49" t="s">
        <v>197</v>
      </c>
      <c r="C119" s="52">
        <v>12.440191387559809</v>
      </c>
      <c r="D119" s="52">
        <v>11.904761904761903</v>
      </c>
    </row>
    <row r="120" spans="1:5">
      <c r="B120" s="49" t="s">
        <v>198</v>
      </c>
      <c r="C120" s="52">
        <v>9.3023255813953494</v>
      </c>
      <c r="D120" s="52">
        <v>26.785714285714285</v>
      </c>
    </row>
    <row r="122" spans="1:5">
      <c r="E122" s="24"/>
    </row>
    <row r="123" spans="1:5">
      <c r="A123" s="51" t="s">
        <v>186</v>
      </c>
      <c r="B123" s="52"/>
      <c r="C123" s="50" t="s">
        <v>123</v>
      </c>
      <c r="D123" s="50" t="s">
        <v>124</v>
      </c>
    </row>
    <row r="124" spans="1:5">
      <c r="A124" s="49" t="s">
        <v>8</v>
      </c>
      <c r="B124" s="49" t="s">
        <v>197</v>
      </c>
      <c r="C124" s="52">
        <v>7.6555023923444976</v>
      </c>
      <c r="D124" s="52">
        <v>2.4096385542168677</v>
      </c>
    </row>
    <row r="125" spans="1:5">
      <c r="A125" s="49"/>
      <c r="B125" s="49" t="s">
        <v>198</v>
      </c>
      <c r="C125" s="52">
        <v>18.604651162790699</v>
      </c>
      <c r="D125" s="52">
        <v>3.4482758620689653</v>
      </c>
    </row>
    <row r="126" spans="1:5">
      <c r="A126" s="49" t="s">
        <v>9</v>
      </c>
      <c r="B126" s="49" t="s">
        <v>197</v>
      </c>
      <c r="C126" s="52">
        <v>39.23444976076555</v>
      </c>
      <c r="D126" s="52">
        <v>13.253012048192772</v>
      </c>
    </row>
    <row r="127" spans="1:5">
      <c r="A127" s="49"/>
      <c r="B127" s="49" t="s">
        <v>198</v>
      </c>
      <c r="C127" s="52">
        <v>44.651162790697676</v>
      </c>
      <c r="D127" s="52">
        <v>23.275862068965516</v>
      </c>
    </row>
    <row r="128" spans="1:5">
      <c r="A128" s="49" t="s">
        <v>10</v>
      </c>
      <c r="B128" s="49" t="s">
        <v>197</v>
      </c>
      <c r="C128" s="52">
        <v>35.406698564593299</v>
      </c>
      <c r="D128" s="52">
        <v>59.036144578313255</v>
      </c>
    </row>
    <row r="129" spans="1:4">
      <c r="A129" s="49"/>
      <c r="B129" s="49" t="s">
        <v>198</v>
      </c>
      <c r="C129" s="52">
        <v>27.441860465116278</v>
      </c>
      <c r="D129" s="52">
        <v>62.068965517241381</v>
      </c>
    </row>
    <row r="130" spans="1:4">
      <c r="A130" s="49" t="s">
        <v>11</v>
      </c>
      <c r="B130" s="49" t="s">
        <v>197</v>
      </c>
      <c r="C130" s="52">
        <v>17.703349282296649</v>
      </c>
      <c r="D130" s="52">
        <v>25.301204819277107</v>
      </c>
    </row>
    <row r="131" spans="1:4">
      <c r="B131" s="49" t="s">
        <v>198</v>
      </c>
      <c r="C131" s="52">
        <v>9.3023255813953494</v>
      </c>
      <c r="D131" s="52">
        <v>11.206896551724139</v>
      </c>
    </row>
    <row r="133" spans="1:4">
      <c r="A133" s="51" t="s">
        <v>187</v>
      </c>
      <c r="B133" s="52"/>
      <c r="C133" s="50" t="s">
        <v>123</v>
      </c>
      <c r="D133" s="50" t="s">
        <v>124</v>
      </c>
    </row>
    <row r="134" spans="1:4">
      <c r="A134" s="49" t="s">
        <v>8</v>
      </c>
      <c r="B134" s="49" t="s">
        <v>197</v>
      </c>
      <c r="C134" s="52">
        <v>4.5627376425855513</v>
      </c>
      <c r="D134" s="52">
        <v>0</v>
      </c>
    </row>
    <row r="135" spans="1:4">
      <c r="A135" s="49"/>
      <c r="B135" s="49" t="s">
        <v>198</v>
      </c>
      <c r="C135" s="52">
        <v>8.1196581196581192</v>
      </c>
      <c r="D135" s="52">
        <v>3.5087719298245612</v>
      </c>
    </row>
    <row r="136" spans="1:4">
      <c r="A136" s="49" t="s">
        <v>9</v>
      </c>
      <c r="B136" s="49" t="s">
        <v>197</v>
      </c>
      <c r="C136" s="52">
        <v>20.912547528517109</v>
      </c>
      <c r="D136" s="52">
        <v>13.580246913580247</v>
      </c>
    </row>
    <row r="137" spans="1:4">
      <c r="A137" s="49"/>
      <c r="B137" s="49" t="s">
        <v>198</v>
      </c>
      <c r="C137" s="52">
        <v>34.615384615384613</v>
      </c>
      <c r="D137" s="52">
        <v>39.473684210526315</v>
      </c>
    </row>
    <row r="138" spans="1:4">
      <c r="A138" s="49" t="s">
        <v>10</v>
      </c>
      <c r="B138" s="49" t="s">
        <v>197</v>
      </c>
      <c r="C138" s="52">
        <v>44.106463878326998</v>
      </c>
      <c r="D138" s="52">
        <v>65.432098765432102</v>
      </c>
    </row>
    <row r="139" spans="1:4">
      <c r="A139" s="49"/>
      <c r="B139" s="49" t="s">
        <v>198</v>
      </c>
      <c r="C139" s="52">
        <v>46.153846153846153</v>
      </c>
      <c r="D139" s="52">
        <v>50</v>
      </c>
    </row>
    <row r="140" spans="1:4">
      <c r="A140" s="49" t="s">
        <v>11</v>
      </c>
      <c r="B140" s="49" t="s">
        <v>197</v>
      </c>
      <c r="C140" s="52">
        <v>30.418250950570343</v>
      </c>
      <c r="D140" s="52">
        <v>20.987654320987652</v>
      </c>
    </row>
    <row r="141" spans="1:4">
      <c r="B141" s="49" t="s">
        <v>198</v>
      </c>
      <c r="C141" s="52">
        <v>11.111111111111111</v>
      </c>
      <c r="D141" s="52">
        <v>7.0175438596491224</v>
      </c>
    </row>
    <row r="149" spans="1:4">
      <c r="A149" s="51" t="s">
        <v>188</v>
      </c>
      <c r="B149" s="52"/>
      <c r="C149" s="50" t="s">
        <v>123</v>
      </c>
      <c r="D149" s="50" t="s">
        <v>124</v>
      </c>
    </row>
    <row r="150" spans="1:4">
      <c r="A150" s="49" t="s">
        <v>8</v>
      </c>
      <c r="B150" s="49" t="s">
        <v>197</v>
      </c>
      <c r="C150" s="52">
        <v>6.9565217391304346</v>
      </c>
      <c r="D150" s="52">
        <v>1.25</v>
      </c>
    </row>
    <row r="151" spans="1:4">
      <c r="A151" s="49"/>
      <c r="B151" s="49" t="s">
        <v>198</v>
      </c>
      <c r="C151" s="52">
        <v>10.416666666666666</v>
      </c>
      <c r="D151" s="52">
        <v>4.5045045045045047</v>
      </c>
    </row>
    <row r="152" spans="1:4">
      <c r="A152" s="49" t="s">
        <v>9</v>
      </c>
      <c r="B152" s="49" t="s">
        <v>197</v>
      </c>
      <c r="C152" s="52">
        <v>27.826086956521738</v>
      </c>
      <c r="D152" s="52">
        <v>16.25</v>
      </c>
    </row>
    <row r="153" spans="1:4">
      <c r="A153" s="49"/>
      <c r="B153" s="49" t="s">
        <v>198</v>
      </c>
      <c r="C153" s="52">
        <v>32.916666666666664</v>
      </c>
      <c r="D153" s="52">
        <v>21.621621621621621</v>
      </c>
    </row>
    <row r="154" spans="1:4">
      <c r="A154" s="49" t="s">
        <v>10</v>
      </c>
      <c r="B154" s="49" t="s">
        <v>197</v>
      </c>
      <c r="C154" s="52">
        <v>55.217391304347828</v>
      </c>
      <c r="D154" s="52">
        <v>65</v>
      </c>
    </row>
    <row r="155" spans="1:4">
      <c r="A155" s="49"/>
      <c r="B155" s="49" t="s">
        <v>198</v>
      </c>
      <c r="C155" s="52">
        <v>50.833333333333336</v>
      </c>
      <c r="D155" s="52">
        <v>56.756756756756758</v>
      </c>
    </row>
    <row r="156" spans="1:4">
      <c r="A156" s="49" t="s">
        <v>11</v>
      </c>
      <c r="B156" s="49" t="s">
        <v>197</v>
      </c>
      <c r="C156" s="52">
        <v>10</v>
      </c>
      <c r="D156" s="52">
        <v>17.5</v>
      </c>
    </row>
    <row r="157" spans="1:4">
      <c r="B157" s="49" t="s">
        <v>198</v>
      </c>
      <c r="C157" s="52">
        <v>5.833333333333333</v>
      </c>
      <c r="D157" s="52">
        <v>17.117117117117118</v>
      </c>
    </row>
    <row r="164" spans="5:24" ht="26.25">
      <c r="E164" s="48" t="s">
        <v>184</v>
      </c>
    </row>
    <row r="165" spans="5:24" ht="18.75">
      <c r="F165" s="71" t="s">
        <v>207</v>
      </c>
      <c r="G165" s="72"/>
      <c r="H165" s="72"/>
      <c r="I165" s="72"/>
      <c r="J165" s="60"/>
      <c r="K165" s="71" t="s">
        <v>186</v>
      </c>
      <c r="L165" s="72"/>
      <c r="M165" s="72"/>
      <c r="N165" s="72"/>
      <c r="O165" s="60"/>
      <c r="P165" s="71" t="s">
        <v>187</v>
      </c>
      <c r="Q165" s="72"/>
      <c r="R165" s="72"/>
      <c r="S165" s="72"/>
      <c r="T165" s="61"/>
      <c r="U165" s="71" t="s">
        <v>188</v>
      </c>
      <c r="V165" s="72"/>
      <c r="W165" s="72"/>
      <c r="X165" s="72"/>
    </row>
    <row r="166" spans="5:24" ht="75">
      <c r="F166" s="54" t="s">
        <v>8</v>
      </c>
      <c r="G166" s="54" t="s">
        <v>9</v>
      </c>
      <c r="H166" s="54" t="s">
        <v>10</v>
      </c>
      <c r="I166" s="54" t="s">
        <v>11</v>
      </c>
      <c r="J166" s="55"/>
      <c r="K166" s="54" t="s">
        <v>8</v>
      </c>
      <c r="L166" s="54" t="s">
        <v>9</v>
      </c>
      <c r="M166" s="54" t="s">
        <v>10</v>
      </c>
      <c r="N166" s="54" t="s">
        <v>11</v>
      </c>
      <c r="O166" s="55"/>
      <c r="P166" s="54" t="s">
        <v>8</v>
      </c>
      <c r="Q166" s="54" t="s">
        <v>9</v>
      </c>
      <c r="R166" s="54" t="s">
        <v>10</v>
      </c>
      <c r="S166" s="54" t="s">
        <v>11</v>
      </c>
      <c r="T166" s="55"/>
      <c r="U166" s="54" t="s">
        <v>8</v>
      </c>
      <c r="V166" s="54" t="s">
        <v>9</v>
      </c>
      <c r="W166" s="54" t="s">
        <v>10</v>
      </c>
      <c r="X166" s="54" t="s">
        <v>11</v>
      </c>
    </row>
    <row r="167" spans="5:24">
      <c r="E167" s="64" t="s">
        <v>189</v>
      </c>
      <c r="F167" s="62">
        <v>16.29778672032193</v>
      </c>
      <c r="G167" s="62">
        <v>39.235412474849092</v>
      </c>
      <c r="H167" s="62">
        <v>35.814889336016094</v>
      </c>
      <c r="I167" s="62">
        <v>8.6519114688128766</v>
      </c>
      <c r="J167" s="63"/>
      <c r="K167" s="62">
        <v>7.831325301204819</v>
      </c>
      <c r="L167" s="62">
        <v>35.542168674698793</v>
      </c>
      <c r="M167" s="62">
        <v>46.184738955823292</v>
      </c>
      <c r="N167" s="62">
        <v>10.441767068273093</v>
      </c>
      <c r="O167" s="63"/>
      <c r="P167" s="62">
        <v>8.6345381526104426</v>
      </c>
      <c r="Q167" s="62">
        <v>27.510040160642571</v>
      </c>
      <c r="R167" s="62">
        <v>52.008032128514053</v>
      </c>
      <c r="S167" s="62">
        <v>11.847389558232932</v>
      </c>
      <c r="T167" s="63"/>
      <c r="U167" s="62">
        <v>8.9361702127659566</v>
      </c>
      <c r="V167" s="62">
        <v>30.212765957446809</v>
      </c>
      <c r="W167" s="62">
        <v>52.978723404255319</v>
      </c>
      <c r="X167" s="62">
        <v>7.8723404255319149</v>
      </c>
    </row>
    <row r="168" spans="5:24">
      <c r="E168" s="65" t="s">
        <v>190</v>
      </c>
      <c r="F168" s="56">
        <v>11.594202898550725</v>
      </c>
      <c r="G168" s="56">
        <v>40.579710144927539</v>
      </c>
      <c r="H168" s="56">
        <v>36.231884057971016</v>
      </c>
      <c r="I168" s="56">
        <v>11.594202898550725</v>
      </c>
      <c r="J168" s="57"/>
      <c r="K168" s="56">
        <v>4.8780487804878048</v>
      </c>
      <c r="L168" s="56">
        <v>30.243902439024389</v>
      </c>
      <c r="M168" s="56">
        <v>52.68292682926829</v>
      </c>
      <c r="N168" s="56">
        <v>12.195121951219512</v>
      </c>
      <c r="O168" s="11"/>
      <c r="P168" s="56">
        <v>7.8048780487804876</v>
      </c>
      <c r="Q168" s="56">
        <v>25.365853658536587</v>
      </c>
      <c r="R168" s="56">
        <v>55.121951219512198</v>
      </c>
      <c r="S168" s="56">
        <v>11.707317073170731</v>
      </c>
      <c r="T168" s="11"/>
      <c r="U168" s="56">
        <v>3.1007751937984498</v>
      </c>
      <c r="V168" s="56">
        <v>28.68217054263566</v>
      </c>
      <c r="W168" s="56">
        <v>51.937984496124031</v>
      </c>
      <c r="X168" s="56">
        <v>16.279069767441861</v>
      </c>
    </row>
    <row r="169" spans="5:24">
      <c r="E169" s="65" t="s">
        <v>191</v>
      </c>
      <c r="F169" s="56">
        <v>17.777777777777779</v>
      </c>
      <c r="G169" s="56">
        <v>37.333333333333336</v>
      </c>
      <c r="H169" s="56">
        <v>36.888888888888886</v>
      </c>
      <c r="I169" s="56">
        <v>8</v>
      </c>
      <c r="J169" s="57"/>
      <c r="K169" s="56">
        <v>8.7719298245614041</v>
      </c>
      <c r="L169" s="56">
        <v>39.473684210526315</v>
      </c>
      <c r="M169" s="56">
        <v>41.228070175438596</v>
      </c>
      <c r="N169" s="56">
        <v>10.526315789473685</v>
      </c>
      <c r="O169" s="11"/>
      <c r="P169" s="56">
        <v>8.7719298245614041</v>
      </c>
      <c r="Q169" s="56">
        <v>27.631578947368421</v>
      </c>
      <c r="R169" s="56">
        <v>51.315789473684212</v>
      </c>
      <c r="S169" s="56">
        <v>12.280701754385966</v>
      </c>
      <c r="T169" s="11"/>
      <c r="U169" s="56">
        <v>7.8534031413612562</v>
      </c>
      <c r="V169" s="56">
        <v>28.272251308900522</v>
      </c>
      <c r="W169" s="56">
        <v>57.068062827225134</v>
      </c>
      <c r="X169" s="56">
        <v>6.8062827225130889</v>
      </c>
    </row>
    <row r="170" spans="5:24">
      <c r="E170" s="66" t="s">
        <v>192</v>
      </c>
      <c r="F170" s="56">
        <v>26.153846153846153</v>
      </c>
      <c r="G170" s="56">
        <v>41.53846153846154</v>
      </c>
      <c r="H170" s="56">
        <v>30.76923076923077</v>
      </c>
      <c r="I170" s="56">
        <v>1.5384615384615385</v>
      </c>
      <c r="J170" s="57"/>
      <c r="K170" s="56">
        <v>13.846153846153847</v>
      </c>
      <c r="L170" s="56">
        <v>38.46153846153846</v>
      </c>
      <c r="M170" s="56">
        <v>43.07692307692308</v>
      </c>
      <c r="N170" s="56">
        <v>4.615384615384615</v>
      </c>
      <c r="O170" s="11"/>
      <c r="P170" s="56">
        <v>10.76923076923077</v>
      </c>
      <c r="Q170" s="56">
        <v>33.846153846153847</v>
      </c>
      <c r="R170" s="56">
        <v>44.615384615384613</v>
      </c>
      <c r="S170" s="56">
        <v>10.76923076923077</v>
      </c>
      <c r="T170" s="11"/>
      <c r="U170" s="56">
        <v>14.666666666666666</v>
      </c>
      <c r="V170" s="56">
        <v>34.666666666666664</v>
      </c>
      <c r="W170" s="56">
        <v>48.666666666666664</v>
      </c>
      <c r="X170" s="56">
        <v>2</v>
      </c>
    </row>
    <row r="171" spans="5:24">
      <c r="E171" s="66" t="s">
        <v>193</v>
      </c>
      <c r="F171" s="56">
        <v>9.0909090909090917</v>
      </c>
      <c r="G171" s="56">
        <v>41.32231404958678</v>
      </c>
      <c r="H171" s="56">
        <v>37.190082644628099</v>
      </c>
      <c r="I171" s="56">
        <v>12.396694214876034</v>
      </c>
      <c r="J171" s="57"/>
      <c r="K171" s="56">
        <v>3.6036036036036037</v>
      </c>
      <c r="L171" s="56">
        <v>28.828828828828829</v>
      </c>
      <c r="M171" s="56">
        <v>61.261261261261261</v>
      </c>
      <c r="N171" s="56">
        <v>6.3063063063063067</v>
      </c>
      <c r="O171" s="11"/>
      <c r="P171" s="56">
        <v>6.3063063063063067</v>
      </c>
      <c r="Q171" s="56">
        <v>18.918918918918919</v>
      </c>
      <c r="R171" s="56">
        <v>66.666666666666671</v>
      </c>
      <c r="S171" s="56">
        <v>8.1081081081081088</v>
      </c>
      <c r="T171" s="11"/>
      <c r="U171" s="56">
        <v>1.2820512820512822</v>
      </c>
      <c r="V171" s="56">
        <v>28.205128205128204</v>
      </c>
      <c r="W171" s="56">
        <v>55.128205128205131</v>
      </c>
      <c r="X171" s="56">
        <v>15.384615384615385</v>
      </c>
    </row>
    <row r="172" spans="5:24">
      <c r="E172" s="66" t="s">
        <v>194</v>
      </c>
      <c r="F172" s="56">
        <v>19.58041958041958</v>
      </c>
      <c r="G172" s="56">
        <v>39.86013986013986</v>
      </c>
      <c r="H172" s="56">
        <v>34.965034965034967</v>
      </c>
      <c r="I172" s="56">
        <v>5.5944055944055942</v>
      </c>
      <c r="J172" s="57"/>
      <c r="K172" s="56">
        <v>7.8014184397163122</v>
      </c>
      <c r="L172" s="56">
        <v>44.680851063829785</v>
      </c>
      <c r="M172" s="56">
        <v>35.460992907801419</v>
      </c>
      <c r="N172" s="56">
        <v>12.056737588652481</v>
      </c>
      <c r="O172" s="11"/>
      <c r="P172" s="56">
        <v>4.9645390070921982</v>
      </c>
      <c r="Q172" s="56">
        <v>34.042553191489361</v>
      </c>
      <c r="R172" s="56">
        <v>52.4822695035461</v>
      </c>
      <c r="S172" s="56">
        <v>8.5106382978723403</v>
      </c>
      <c r="T172" s="11"/>
      <c r="U172" s="56">
        <v>8.3832335329341312</v>
      </c>
      <c r="V172" s="56">
        <v>36.526946107784433</v>
      </c>
      <c r="W172" s="56">
        <v>52.095808383233532</v>
      </c>
      <c r="X172" s="56">
        <v>2.9940119760479043</v>
      </c>
    </row>
    <row r="173" spans="5:24">
      <c r="E173" s="66" t="s">
        <v>195</v>
      </c>
      <c r="F173" s="56">
        <v>14.503816793893129</v>
      </c>
      <c r="G173" s="56">
        <v>38.931297709923662</v>
      </c>
      <c r="H173" s="56">
        <v>37.404580152671755</v>
      </c>
      <c r="I173" s="56">
        <v>9.1603053435114496</v>
      </c>
      <c r="J173" s="57"/>
      <c r="K173" s="56">
        <v>12.781954887218046</v>
      </c>
      <c r="L173" s="56">
        <v>32.330827067669176</v>
      </c>
      <c r="M173" s="56">
        <v>44.360902255639097</v>
      </c>
      <c r="N173" s="56">
        <v>10.526315789473685</v>
      </c>
      <c r="O173" s="11"/>
      <c r="P173" s="56">
        <v>15.037593984962406</v>
      </c>
      <c r="Q173" s="56">
        <v>29.323308270676691</v>
      </c>
      <c r="R173" s="56">
        <v>42.857142857142854</v>
      </c>
      <c r="S173" s="56">
        <v>12.781954887218046</v>
      </c>
      <c r="T173" s="11"/>
      <c r="U173" s="56">
        <v>9.0909090909090917</v>
      </c>
      <c r="V173" s="56">
        <v>28.787878787878789</v>
      </c>
      <c r="W173" s="56">
        <v>50</v>
      </c>
      <c r="X173" s="56">
        <v>12.121212121212121</v>
      </c>
    </row>
    <row r="174" spans="5:24">
      <c r="E174" s="66" t="s">
        <v>196</v>
      </c>
      <c r="F174" s="56">
        <v>22.549019607843139</v>
      </c>
      <c r="G174" s="56">
        <v>36.274509803921568</v>
      </c>
      <c r="H174" s="56">
        <v>33.333333333333336</v>
      </c>
      <c r="I174" s="56">
        <v>7.8431372549019605</v>
      </c>
      <c r="J174" s="57"/>
      <c r="K174" s="56">
        <v>6.1946902654867255</v>
      </c>
      <c r="L174" s="56">
        <v>34.513274336283189</v>
      </c>
      <c r="M174" s="56">
        <v>46.902654867256636</v>
      </c>
      <c r="N174" s="56">
        <v>12.389380530973451</v>
      </c>
      <c r="O174" s="11"/>
      <c r="P174" s="56">
        <v>7.9646017699115044</v>
      </c>
      <c r="Q174" s="56">
        <v>25.663716814159294</v>
      </c>
      <c r="R174" s="56">
        <v>47.787610619469028</v>
      </c>
      <c r="S174" s="56">
        <v>18.584070796460178</v>
      </c>
      <c r="T174" s="11"/>
      <c r="U174" s="56">
        <v>12.578616352201259</v>
      </c>
      <c r="V174" s="56">
        <v>25.786163522012579</v>
      </c>
      <c r="W174" s="56">
        <v>54.088050314465406</v>
      </c>
      <c r="X174" s="56">
        <v>7.5471698113207548</v>
      </c>
    </row>
    <row r="175" spans="5:24">
      <c r="E175" s="66" t="s">
        <v>197</v>
      </c>
      <c r="F175" s="56">
        <v>12.8</v>
      </c>
      <c r="G175" s="56">
        <v>40</v>
      </c>
      <c r="H175" s="56">
        <v>38.799999999999997</v>
      </c>
      <c r="I175" s="56">
        <v>8.4</v>
      </c>
      <c r="J175" s="57"/>
      <c r="K175" s="56">
        <v>2.5751072961373391</v>
      </c>
      <c r="L175" s="56">
        <v>29.184549356223176</v>
      </c>
      <c r="M175" s="56">
        <v>53.648068669527895</v>
      </c>
      <c r="N175" s="56">
        <v>14.592274678111588</v>
      </c>
      <c r="O175" s="11"/>
      <c r="P175" s="56">
        <v>2.5751072961373391</v>
      </c>
      <c r="Q175" s="56">
        <v>15.021459227467812</v>
      </c>
      <c r="R175" s="56">
        <v>62.660944206008587</v>
      </c>
      <c r="S175" s="56">
        <v>19.742489270386265</v>
      </c>
      <c r="T175" s="11"/>
      <c r="U175" s="56">
        <v>6.9565217391304346</v>
      </c>
      <c r="V175" s="56">
        <v>27.826086956521738</v>
      </c>
      <c r="W175" s="56">
        <v>55.217391304347828</v>
      </c>
      <c r="X175" s="56">
        <v>10</v>
      </c>
    </row>
    <row r="176" spans="5:24">
      <c r="E176" s="66" t="s">
        <v>198</v>
      </c>
      <c r="F176" s="56">
        <v>19.918699186991869</v>
      </c>
      <c r="G176" s="56">
        <v>38.211382113821138</v>
      </c>
      <c r="H176" s="56">
        <v>32.926829268292686</v>
      </c>
      <c r="I176" s="56">
        <v>8.9430894308943092</v>
      </c>
      <c r="J176" s="57"/>
      <c r="K176" s="56">
        <v>12.167300380228136</v>
      </c>
      <c r="L176" s="56">
        <v>41.064638783269963</v>
      </c>
      <c r="M176" s="56">
        <v>39.923954372623577</v>
      </c>
      <c r="N176" s="56">
        <v>6.8441064638783269</v>
      </c>
      <c r="O176" s="11"/>
      <c r="P176" s="56">
        <v>13.307984790874524</v>
      </c>
      <c r="Q176" s="56">
        <v>38.783269961977183</v>
      </c>
      <c r="R176" s="56">
        <v>42.965779467680605</v>
      </c>
      <c r="S176" s="56">
        <v>4.9429657794676807</v>
      </c>
      <c r="T176" s="11"/>
      <c r="U176" s="56">
        <v>10.416666666666666</v>
      </c>
      <c r="V176" s="56">
        <v>32.916666666666664</v>
      </c>
      <c r="W176" s="56">
        <v>50.833333333333336</v>
      </c>
      <c r="X176" s="56">
        <v>5.833333333333333</v>
      </c>
    </row>
    <row r="177" spans="1:24"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P177" s="38"/>
      <c r="Q177" s="38"/>
      <c r="R177" s="38"/>
      <c r="S177" s="38"/>
      <c r="U177" s="38"/>
      <c r="V177" s="38"/>
      <c r="W177" s="38"/>
      <c r="X177" s="38"/>
    </row>
    <row r="178" spans="1:24" s="47" customFormat="1" ht="26.25">
      <c r="A178" s="50"/>
      <c r="B178" s="50"/>
      <c r="C178" s="50"/>
      <c r="D178" s="50"/>
      <c r="E178" s="48" t="s">
        <v>199</v>
      </c>
      <c r="F178" s="38"/>
      <c r="G178" s="38"/>
      <c r="H178" s="38"/>
      <c r="I178" s="38"/>
      <c r="J178" s="38"/>
      <c r="K178" s="38"/>
      <c r="L178" s="38"/>
      <c r="M178" s="38"/>
      <c r="N178" s="38"/>
      <c r="P178" s="38"/>
      <c r="Q178" s="38"/>
      <c r="R178" s="38"/>
      <c r="S178" s="38"/>
      <c r="U178" s="38"/>
      <c r="V178" s="38"/>
      <c r="W178" s="38"/>
      <c r="X178" s="38"/>
    </row>
    <row r="179" spans="1:24" ht="18.75">
      <c r="F179" s="71" t="s">
        <v>207</v>
      </c>
      <c r="G179" s="72"/>
      <c r="H179" s="72"/>
      <c r="I179" s="72"/>
      <c r="J179" s="60"/>
      <c r="K179" s="71" t="s">
        <v>186</v>
      </c>
      <c r="L179" s="72"/>
      <c r="M179" s="72"/>
      <c r="N179" s="72"/>
      <c r="O179" s="60"/>
      <c r="P179" s="71" t="s">
        <v>187</v>
      </c>
      <c r="Q179" s="72"/>
      <c r="R179" s="72"/>
      <c r="S179" s="72"/>
      <c r="T179" s="61"/>
      <c r="U179" s="71" t="s">
        <v>188</v>
      </c>
      <c r="V179" s="72"/>
      <c r="W179" s="72"/>
      <c r="X179" s="72"/>
    </row>
    <row r="180" spans="1:24" ht="75">
      <c r="E180" s="37"/>
      <c r="F180" s="54" t="s">
        <v>8</v>
      </c>
      <c r="G180" s="54" t="s">
        <v>9</v>
      </c>
      <c r="H180" s="54" t="s">
        <v>10</v>
      </c>
      <c r="I180" s="54" t="s">
        <v>11</v>
      </c>
      <c r="J180" s="55"/>
      <c r="K180" s="54" t="s">
        <v>8</v>
      </c>
      <c r="L180" s="54" t="s">
        <v>9</v>
      </c>
      <c r="M180" s="54" t="s">
        <v>10</v>
      </c>
      <c r="N180" s="54" t="s">
        <v>11</v>
      </c>
      <c r="O180" s="55"/>
      <c r="P180" s="54" t="s">
        <v>8</v>
      </c>
      <c r="Q180" s="54" t="s">
        <v>9</v>
      </c>
      <c r="R180" s="54" t="s">
        <v>10</v>
      </c>
      <c r="S180" s="54" t="s">
        <v>11</v>
      </c>
      <c r="T180" s="55"/>
      <c r="U180" s="54" t="s">
        <v>8</v>
      </c>
      <c r="V180" s="54" t="s">
        <v>9</v>
      </c>
      <c r="W180" s="54" t="s">
        <v>10</v>
      </c>
      <c r="X180" s="54" t="s">
        <v>11</v>
      </c>
    </row>
    <row r="181" spans="1:24">
      <c r="E181" s="66" t="s">
        <v>6</v>
      </c>
      <c r="F181" s="58">
        <v>7.1428571428571423</v>
      </c>
      <c r="G181" s="58">
        <v>27.040816326530614</v>
      </c>
      <c r="H181" s="58">
        <v>45.408163265306122</v>
      </c>
      <c r="I181" s="58">
        <v>20.408163265306122</v>
      </c>
      <c r="J181" s="57"/>
      <c r="K181" s="58">
        <v>3.0150753768844218</v>
      </c>
      <c r="L181" s="58">
        <v>19.095477386934672</v>
      </c>
      <c r="M181" s="58">
        <v>60.804020100502512</v>
      </c>
      <c r="N181" s="58">
        <v>17.08542713567839</v>
      </c>
      <c r="O181" s="11"/>
      <c r="P181" s="58">
        <v>2.0512820512820511</v>
      </c>
      <c r="Q181" s="58">
        <v>28.717948717948715</v>
      </c>
      <c r="R181" s="58">
        <v>56.410256410256409</v>
      </c>
      <c r="S181" s="58">
        <v>12.820512820512819</v>
      </c>
      <c r="T181" s="11"/>
      <c r="U181" s="58">
        <v>3.1413612565445024</v>
      </c>
      <c r="V181" s="58">
        <v>19.3717277486911</v>
      </c>
      <c r="W181" s="58">
        <v>60.209424083769633</v>
      </c>
      <c r="X181" s="58">
        <v>17.277486910994764</v>
      </c>
    </row>
    <row r="182" spans="1:24">
      <c r="E182" s="66" t="s">
        <v>197</v>
      </c>
      <c r="F182" s="58">
        <v>4.7619047619047619</v>
      </c>
      <c r="G182" s="58">
        <v>30.952380952380953</v>
      </c>
      <c r="H182" s="58">
        <v>52.380952380952387</v>
      </c>
      <c r="I182" s="58">
        <v>11.904761904761903</v>
      </c>
      <c r="J182" s="57"/>
      <c r="K182" s="58">
        <v>2.4096385542168677</v>
      </c>
      <c r="L182" s="58">
        <v>13.253012048192772</v>
      </c>
      <c r="M182" s="58">
        <v>59.036144578313255</v>
      </c>
      <c r="N182" s="58">
        <v>25.301204819277107</v>
      </c>
      <c r="O182" s="11"/>
      <c r="P182" s="58">
        <v>0</v>
      </c>
      <c r="Q182" s="58">
        <v>13.580246913580247</v>
      </c>
      <c r="R182" s="58">
        <v>65.432098765432102</v>
      </c>
      <c r="S182" s="58">
        <v>20.987654320987652</v>
      </c>
      <c r="T182" s="11"/>
      <c r="U182" s="58">
        <v>1.25</v>
      </c>
      <c r="V182" s="58">
        <v>16.25</v>
      </c>
      <c r="W182" s="58">
        <v>65</v>
      </c>
      <c r="X182" s="58">
        <v>17.5</v>
      </c>
    </row>
    <row r="183" spans="1:24">
      <c r="E183" s="66" t="s">
        <v>198</v>
      </c>
      <c r="F183" s="58">
        <v>8.9285714285714288</v>
      </c>
      <c r="G183" s="58">
        <v>24.107142857142858</v>
      </c>
      <c r="H183" s="58">
        <v>40.178571428571431</v>
      </c>
      <c r="I183" s="58">
        <v>26.785714285714285</v>
      </c>
      <c r="J183" s="57"/>
      <c r="K183" s="58">
        <v>3.4482758620689653</v>
      </c>
      <c r="L183" s="58">
        <v>23.275862068965516</v>
      </c>
      <c r="M183" s="58">
        <v>62.068965517241381</v>
      </c>
      <c r="N183" s="58">
        <v>11.206896551724139</v>
      </c>
      <c r="O183" s="11"/>
      <c r="P183" s="58">
        <v>3.5087719298245612</v>
      </c>
      <c r="Q183" s="58">
        <v>39.473684210526315</v>
      </c>
      <c r="R183" s="58">
        <v>50</v>
      </c>
      <c r="S183" s="58">
        <v>7.0175438596491224</v>
      </c>
      <c r="T183" s="11"/>
      <c r="U183" s="58">
        <v>4.5045045045045047</v>
      </c>
      <c r="V183" s="58">
        <v>21.621621621621621</v>
      </c>
      <c r="W183" s="58">
        <v>56.756756756756758</v>
      </c>
      <c r="X183" s="58">
        <v>17.117117117117118</v>
      </c>
    </row>
    <row r="184" spans="1:24">
      <c r="E184" s="67" t="s">
        <v>131</v>
      </c>
      <c r="F184" s="58">
        <v>6.8965517241379306</v>
      </c>
      <c r="G184" s="58">
        <v>44.827586206896555</v>
      </c>
      <c r="H184" s="58">
        <v>37.931034482758619</v>
      </c>
      <c r="I184" s="58">
        <v>10.344827586206897</v>
      </c>
      <c r="J184" s="57"/>
      <c r="K184" s="58">
        <v>0</v>
      </c>
      <c r="L184" s="58">
        <v>31.03448275862069</v>
      </c>
      <c r="M184" s="58">
        <v>51.724137931034484</v>
      </c>
      <c r="N184" s="58">
        <v>17.241379310344829</v>
      </c>
      <c r="O184" s="11"/>
      <c r="P184" s="58">
        <v>6.8965517241379306</v>
      </c>
      <c r="Q184" s="58">
        <v>37.931034482758619</v>
      </c>
      <c r="R184" s="58">
        <v>34.482758620689658</v>
      </c>
      <c r="S184" s="58">
        <v>20.689655172413794</v>
      </c>
      <c r="T184" s="11"/>
      <c r="U184" s="58">
        <v>0</v>
      </c>
      <c r="V184" s="58">
        <v>20</v>
      </c>
      <c r="W184" s="58">
        <v>60</v>
      </c>
      <c r="X184" s="58">
        <v>20</v>
      </c>
    </row>
    <row r="185" spans="1:24">
      <c r="E185" s="67" t="s">
        <v>132</v>
      </c>
      <c r="F185" s="58">
        <v>3.4482758620689653</v>
      </c>
      <c r="G185" s="58">
        <v>41.379310344827587</v>
      </c>
      <c r="H185" s="58">
        <v>44.827586206896555</v>
      </c>
      <c r="I185" s="58">
        <v>10.344827586206897</v>
      </c>
      <c r="J185" s="57"/>
      <c r="K185" s="58">
        <v>3.4482758620689653</v>
      </c>
      <c r="L185" s="58">
        <v>24.137931034482758</v>
      </c>
      <c r="M185" s="58">
        <v>55.172413793103445</v>
      </c>
      <c r="N185" s="58">
        <v>17.241379310344829</v>
      </c>
      <c r="O185" s="11"/>
      <c r="P185" s="58">
        <v>3.4482758620689653</v>
      </c>
      <c r="Q185" s="58">
        <v>27.586206896551722</v>
      </c>
      <c r="R185" s="58">
        <v>65.517241379310349</v>
      </c>
      <c r="S185" s="58">
        <v>3.4482758620689653</v>
      </c>
      <c r="T185" s="11"/>
      <c r="U185" s="58">
        <v>3.5714285714285712</v>
      </c>
      <c r="V185" s="58">
        <v>21.428571428571427</v>
      </c>
      <c r="W185" s="58">
        <v>32.142857142857146</v>
      </c>
      <c r="X185" s="58">
        <v>42.857142857142854</v>
      </c>
    </row>
    <row r="186" spans="1:24">
      <c r="E186" s="66" t="s">
        <v>133</v>
      </c>
      <c r="F186" s="58">
        <v>10</v>
      </c>
      <c r="G186" s="58">
        <v>10</v>
      </c>
      <c r="H186" s="58">
        <v>50</v>
      </c>
      <c r="I186" s="58">
        <v>30</v>
      </c>
      <c r="J186" s="57"/>
      <c r="K186" s="58">
        <v>6.666666666666667</v>
      </c>
      <c r="L186" s="58">
        <v>13.333333333333334</v>
      </c>
      <c r="M186" s="58">
        <v>53.333333333333336</v>
      </c>
      <c r="N186" s="58">
        <v>26.666666666666668</v>
      </c>
      <c r="O186" s="11"/>
      <c r="P186" s="58">
        <v>3.3333333333333335</v>
      </c>
      <c r="Q186" s="58">
        <v>13.333333333333334</v>
      </c>
      <c r="R186" s="58">
        <v>60</v>
      </c>
      <c r="S186" s="58">
        <v>23.333333333333332</v>
      </c>
      <c r="T186" s="11"/>
      <c r="U186" s="58">
        <v>3.3333333333333335</v>
      </c>
      <c r="V186" s="58">
        <v>20</v>
      </c>
      <c r="W186" s="58">
        <v>66.666666666666657</v>
      </c>
      <c r="X186" s="58">
        <v>10</v>
      </c>
    </row>
    <row r="187" spans="1:24">
      <c r="E187" s="66" t="s">
        <v>201</v>
      </c>
      <c r="F187" s="58">
        <v>0</v>
      </c>
      <c r="G187" s="58">
        <v>23.076923076923077</v>
      </c>
      <c r="H187" s="58">
        <v>46.153846153846153</v>
      </c>
      <c r="I187" s="58">
        <v>30.76923076923077</v>
      </c>
      <c r="J187" s="57"/>
      <c r="K187" s="58">
        <v>4</v>
      </c>
      <c r="L187" s="58">
        <v>16</v>
      </c>
      <c r="M187" s="58">
        <v>80</v>
      </c>
      <c r="N187" s="58">
        <v>0</v>
      </c>
      <c r="O187" s="11"/>
      <c r="P187" s="58">
        <v>0</v>
      </c>
      <c r="Q187" s="58">
        <v>30.76923076923077</v>
      </c>
      <c r="R187" s="58">
        <v>57.692307692307686</v>
      </c>
      <c r="S187" s="58">
        <v>11.538461538461538</v>
      </c>
      <c r="T187" s="11"/>
      <c r="U187" s="58">
        <v>0</v>
      </c>
      <c r="V187" s="58">
        <v>4.1666666666666661</v>
      </c>
      <c r="W187" s="58">
        <v>75</v>
      </c>
      <c r="X187" s="58">
        <v>20.833333333333336</v>
      </c>
    </row>
    <row r="188" spans="1:24">
      <c r="E188" s="66" t="s">
        <v>202</v>
      </c>
      <c r="F188" s="58">
        <v>3.8461538461538463</v>
      </c>
      <c r="G188" s="58">
        <v>19.230769230769234</v>
      </c>
      <c r="H188" s="58">
        <v>61.53846153846154</v>
      </c>
      <c r="I188" s="58">
        <v>15.384615384615385</v>
      </c>
      <c r="J188" s="57"/>
      <c r="K188" s="58">
        <v>0</v>
      </c>
      <c r="L188" s="58">
        <v>22.222222222222221</v>
      </c>
      <c r="M188" s="58">
        <v>66.666666666666657</v>
      </c>
      <c r="N188" s="58">
        <v>11.111111111111111</v>
      </c>
      <c r="O188" s="11"/>
      <c r="P188" s="58">
        <v>0</v>
      </c>
      <c r="Q188" s="58">
        <v>24</v>
      </c>
      <c r="R188" s="58">
        <v>60</v>
      </c>
      <c r="S188" s="58">
        <v>16</v>
      </c>
      <c r="T188" s="11"/>
      <c r="U188" s="58">
        <v>0</v>
      </c>
      <c r="V188" s="58">
        <v>23.076923076923077</v>
      </c>
      <c r="W188" s="58">
        <v>69.230769230769226</v>
      </c>
      <c r="X188" s="58">
        <v>7.6923076923076925</v>
      </c>
    </row>
    <row r="189" spans="1:24">
      <c r="E189" s="66" t="s">
        <v>203</v>
      </c>
      <c r="F189" s="58">
        <v>22.222222222222221</v>
      </c>
      <c r="G189" s="58">
        <v>37.037037037037038</v>
      </c>
      <c r="H189" s="58">
        <v>40.74074074074074</v>
      </c>
      <c r="I189" s="58">
        <v>0</v>
      </c>
      <c r="J189" s="57"/>
      <c r="K189" s="58">
        <v>3.4482758620689653</v>
      </c>
      <c r="L189" s="58">
        <v>17.241379310344829</v>
      </c>
      <c r="M189" s="58">
        <v>68.965517241379317</v>
      </c>
      <c r="N189" s="58">
        <v>10.344827586206897</v>
      </c>
      <c r="O189" s="11"/>
      <c r="P189" s="58">
        <v>0</v>
      </c>
      <c r="Q189" s="58">
        <v>46.428571428571431</v>
      </c>
      <c r="R189" s="58">
        <v>50</v>
      </c>
      <c r="S189" s="58">
        <v>3.5714285714285712</v>
      </c>
      <c r="T189" s="11"/>
      <c r="U189" s="58">
        <v>14.814814814814813</v>
      </c>
      <c r="V189" s="58">
        <v>25.925925925925924</v>
      </c>
      <c r="W189" s="58">
        <v>51.851851851851848</v>
      </c>
      <c r="X189" s="58">
        <v>7.4074074074074066</v>
      </c>
    </row>
    <row r="190" spans="1:24">
      <c r="E190" s="66" t="s">
        <v>204</v>
      </c>
      <c r="F190" s="58">
        <v>3.4482758620689653</v>
      </c>
      <c r="G190" s="58">
        <v>13.793103448275861</v>
      </c>
      <c r="H190" s="58">
        <v>37.931034482758619</v>
      </c>
      <c r="I190" s="58">
        <v>44.827586206896555</v>
      </c>
      <c r="J190" s="59"/>
      <c r="K190" s="58">
        <v>3.3333333333333335</v>
      </c>
      <c r="L190" s="58">
        <v>10</v>
      </c>
      <c r="M190" s="58">
        <v>53.333333333333336</v>
      </c>
      <c r="N190" s="58">
        <v>33.333333333333329</v>
      </c>
      <c r="O190" s="11"/>
      <c r="P190" s="58">
        <v>0</v>
      </c>
      <c r="Q190" s="58">
        <v>21.428571428571427</v>
      </c>
      <c r="R190" s="58">
        <v>67.857142857142861</v>
      </c>
      <c r="S190" s="58">
        <v>10.714285714285714</v>
      </c>
      <c r="T190" s="11"/>
      <c r="U190" s="58">
        <v>0</v>
      </c>
      <c r="V190" s="58">
        <v>19.230769230769234</v>
      </c>
      <c r="W190" s="58">
        <v>69.230769230769226</v>
      </c>
      <c r="X190" s="58">
        <v>11.538461538461538</v>
      </c>
    </row>
  </sheetData>
  <mergeCells count="8">
    <mergeCell ref="F165:I165"/>
    <mergeCell ref="K165:N165"/>
    <mergeCell ref="P165:S165"/>
    <mergeCell ref="U165:X165"/>
    <mergeCell ref="F179:I179"/>
    <mergeCell ref="K179:N179"/>
    <mergeCell ref="P179:S179"/>
    <mergeCell ref="U179:X179"/>
  </mergeCells>
  <pageMargins left="3.937007874015748E-2" right="3.937007874015748E-2" top="0.19685039370078741" bottom="0.19685039370078741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46"/>
  <sheetViews>
    <sheetView workbookViewId="0">
      <selection activeCell="A16" sqref="A16:XFD26"/>
    </sheetView>
  </sheetViews>
  <sheetFormatPr defaultRowHeight="15"/>
  <cols>
    <col min="1" max="1" width="12.5703125" customWidth="1"/>
    <col min="2" max="2" width="16.28515625" customWidth="1"/>
    <col min="3" max="3" width="18.42578125" customWidth="1"/>
    <col min="4" max="5" width="8.85546875" customWidth="1"/>
    <col min="6" max="6" width="5.7109375" customWidth="1"/>
    <col min="7" max="7" width="9.140625" customWidth="1"/>
    <col min="8" max="8" width="8.140625" customWidth="1"/>
    <col min="9" max="10" width="5.7109375" customWidth="1"/>
    <col min="11" max="11" width="20.7109375" bestFit="1" customWidth="1"/>
    <col min="12" max="12" width="7.28515625" customWidth="1"/>
    <col min="13" max="13" width="7" bestFit="1" customWidth="1"/>
    <col min="14" max="14" width="3" customWidth="1"/>
    <col min="15" max="16" width="3" style="24" customWidth="1"/>
    <col min="17" max="17" width="6.85546875" style="24" customWidth="1"/>
    <col min="18" max="18" width="3" style="24" customWidth="1"/>
    <col min="19" max="19" width="6.85546875" style="24" customWidth="1"/>
    <col min="20" max="20" width="3" style="24" customWidth="1"/>
    <col min="21" max="21" width="6.85546875" style="24" customWidth="1"/>
    <col min="22" max="23" width="3" style="24" customWidth="1"/>
    <col min="24" max="24" width="5.7109375" customWidth="1"/>
    <col min="25" max="25" width="5.7109375" style="1" customWidth="1"/>
    <col min="26" max="26" width="2.85546875" customWidth="1"/>
    <col min="27" max="28" width="5.7109375" customWidth="1"/>
    <col min="29" max="29" width="3.42578125" customWidth="1"/>
    <col min="30" max="31" width="5.7109375" customWidth="1"/>
    <col min="32" max="32" width="3.42578125" customWidth="1"/>
    <col min="33" max="33" width="5.7109375" style="24" customWidth="1"/>
    <col min="34" max="34" width="5.7109375" style="1" customWidth="1"/>
  </cols>
  <sheetData>
    <row r="1" spans="1:34">
      <c r="A1" t="e">
        <f>#REF!</f>
        <v>#REF!</v>
      </c>
      <c r="X1" s="24" t="s">
        <v>96</v>
      </c>
      <c r="Z1" s="24"/>
      <c r="AA1" s="24" t="s">
        <v>97</v>
      </c>
      <c r="AB1" s="24"/>
      <c r="AC1" s="24"/>
      <c r="AD1" s="24" t="s">
        <v>98</v>
      </c>
      <c r="AE1" s="24"/>
      <c r="AG1" s="24" t="s">
        <v>206</v>
      </c>
    </row>
    <row r="2" spans="1:34">
      <c r="A2" t="e">
        <f>LOOKUP(A1,K37:K1019,M37:M1019)</f>
        <v>#REF!</v>
      </c>
      <c r="X2" s="24">
        <v>0</v>
      </c>
      <c r="Y2" s="1">
        <v>0</v>
      </c>
      <c r="Z2" s="24"/>
      <c r="AA2" s="24">
        <v>0</v>
      </c>
      <c r="AB2" s="24">
        <v>0</v>
      </c>
      <c r="AC2" s="24"/>
      <c r="AD2" s="24">
        <v>0</v>
      </c>
      <c r="AE2" s="24">
        <v>0</v>
      </c>
      <c r="AG2" s="24">
        <v>0</v>
      </c>
      <c r="AH2" s="1">
        <v>0</v>
      </c>
    </row>
    <row r="3" spans="1:34">
      <c r="B3" t="s">
        <v>5</v>
      </c>
      <c r="J3" s="6"/>
      <c r="K3" s="7"/>
      <c r="L3" s="24"/>
      <c r="X3" s="24">
        <v>1</v>
      </c>
      <c r="Y3" s="1">
        <v>3.5714285000000001</v>
      </c>
      <c r="Z3" s="24"/>
      <c r="AA3" s="24">
        <v>1</v>
      </c>
      <c r="AB3" s="24">
        <v>6.25</v>
      </c>
      <c r="AC3" s="24"/>
      <c r="AD3" s="24">
        <v>1</v>
      </c>
      <c r="AE3" s="24">
        <v>4.1666666000000001</v>
      </c>
      <c r="AG3" s="24">
        <v>1</v>
      </c>
      <c r="AH3" s="1">
        <v>2.5</v>
      </c>
    </row>
    <row r="4" spans="1:34">
      <c r="A4" s="3" t="s">
        <v>3</v>
      </c>
      <c r="B4" s="3" t="e">
        <f>LOOKUP(A2,Matematika_pildymo_lapas!B:B,Matematika_pildymo_lapas!BB:BB)</f>
        <v>#REF!</v>
      </c>
      <c r="C4" s="5" t="e">
        <f>LOOKUP(A2,Matematika_pildymo_lapas!B:B,Matematika_pildymo_lapas!AZ:AZ)</f>
        <v>#REF!</v>
      </c>
      <c r="D4" s="3" t="e">
        <f>LOOKUP(C4,X2:X49,Y2:Y49)</f>
        <v>#REF!</v>
      </c>
      <c r="J4" s="1"/>
      <c r="K4" s="1"/>
      <c r="X4" s="24">
        <v>2</v>
      </c>
      <c r="Y4" s="1">
        <v>7.1428570000000002</v>
      </c>
      <c r="Z4" s="24"/>
      <c r="AA4" s="24">
        <v>2</v>
      </c>
      <c r="AB4" s="24">
        <v>12.5</v>
      </c>
      <c r="AC4" s="24"/>
      <c r="AD4" s="24">
        <v>2</v>
      </c>
      <c r="AE4" s="24">
        <v>8.3333332000000002</v>
      </c>
      <c r="AG4" s="24">
        <v>2</v>
      </c>
      <c r="AH4" s="1">
        <v>5</v>
      </c>
    </row>
    <row r="5" spans="1:34">
      <c r="A5" s="3" t="s">
        <v>0</v>
      </c>
      <c r="B5" s="3" t="e">
        <f>LOOKUP(A2,Rašymas_pildymo_lapas!B:B,Rašymas_pildymo_lapas!P:P)</f>
        <v>#REF!</v>
      </c>
      <c r="C5" s="5" t="e">
        <f>LOOKUP(A2,Rašymas_pildymo_lapas!B:B,Rašymas_pildymo_lapas!N:N)</f>
        <v>#REF!</v>
      </c>
      <c r="D5" s="3" t="e">
        <f>LOOKUP(C5,AA2:AA23,AB2:AB23)</f>
        <v>#REF!</v>
      </c>
      <c r="J5" s="1"/>
      <c r="K5" s="1"/>
      <c r="X5" s="24">
        <v>3</v>
      </c>
      <c r="Y5" s="1">
        <v>10.714285500000001</v>
      </c>
      <c r="Z5" s="24"/>
      <c r="AA5" s="24">
        <v>3</v>
      </c>
      <c r="AB5" s="24">
        <v>18.75</v>
      </c>
      <c r="AC5" s="24"/>
      <c r="AD5" s="24">
        <v>3</v>
      </c>
      <c r="AE5" s="24">
        <v>12.499999800000001</v>
      </c>
      <c r="AG5" s="24">
        <v>3</v>
      </c>
      <c r="AH5" s="1">
        <v>7.5</v>
      </c>
    </row>
    <row r="6" spans="1:34">
      <c r="A6" s="3" t="s">
        <v>1</v>
      </c>
      <c r="B6" s="3" t="e">
        <f>LOOKUP(A2,Skaitymas_pildymo_lapas!B:B,Skaitymas_pildymo_lapas!AB:AB)</f>
        <v>#REF!</v>
      </c>
      <c r="C6" s="5" t="e">
        <f>LOOKUP(A2,Skaitymas_pildymo_lapas!B:B,Skaitymas_pildymo_lapas!Z:Z)</f>
        <v>#REF!</v>
      </c>
      <c r="D6" s="3" t="e">
        <f>LOOKUP(C6,AD2:AD28,AE2:AE28)</f>
        <v>#REF!</v>
      </c>
      <c r="J6" s="1"/>
      <c r="K6" s="1"/>
      <c r="X6" s="24">
        <v>4</v>
      </c>
      <c r="Y6" s="1">
        <v>14.285714</v>
      </c>
      <c r="Z6" s="24"/>
      <c r="AA6" s="24">
        <v>4</v>
      </c>
      <c r="AB6" s="24">
        <v>25</v>
      </c>
      <c r="AC6" s="24"/>
      <c r="AD6" s="24">
        <v>4</v>
      </c>
      <c r="AE6" s="24">
        <v>16.6666664</v>
      </c>
      <c r="AG6" s="24">
        <v>4</v>
      </c>
      <c r="AH6" s="1">
        <v>10</v>
      </c>
    </row>
    <row r="7" spans="1:34">
      <c r="A7" s="3" t="s">
        <v>205</v>
      </c>
      <c r="B7" s="3" t="e">
        <f>LOOKUP(A2,Istorija_pildymo_lapas!B:B,Istorija_pildymo_lapas!BC:BC)</f>
        <v>#REF!</v>
      </c>
      <c r="C7" s="5" t="e">
        <f>LOOKUP(A2,Istorija_pildymo_lapas!B:B,Istorija_pildymo_lapas!BA:BA)</f>
        <v>#REF!</v>
      </c>
      <c r="D7" s="3" t="e">
        <f>LOOKUP(C7,AG2:AG53,AH2:AH53)</f>
        <v>#REF!</v>
      </c>
      <c r="J7" s="1"/>
      <c r="K7" s="1"/>
      <c r="X7" s="24">
        <v>5</v>
      </c>
      <c r="Y7" s="1">
        <v>17.857142500000002</v>
      </c>
      <c r="Z7" s="24"/>
      <c r="AA7" s="24">
        <v>5</v>
      </c>
      <c r="AB7" s="24">
        <v>31.25</v>
      </c>
      <c r="AC7" s="24"/>
      <c r="AD7" s="24">
        <v>5</v>
      </c>
      <c r="AE7" s="24">
        <v>20.833333</v>
      </c>
      <c r="AG7" s="24">
        <v>5</v>
      </c>
      <c r="AH7" s="1">
        <v>12.5</v>
      </c>
    </row>
    <row r="8" spans="1:34" s="19" customFormat="1">
      <c r="J8" s="1"/>
      <c r="K8" s="1"/>
      <c r="O8" s="24"/>
      <c r="P8" s="24"/>
      <c r="Q8" s="24"/>
      <c r="R8" s="24"/>
      <c r="S8" s="24"/>
      <c r="T8" s="24"/>
      <c r="U8" s="24"/>
      <c r="V8" s="24"/>
      <c r="W8" s="24"/>
      <c r="X8" s="24">
        <v>6</v>
      </c>
      <c r="Y8" s="1">
        <v>21.428571000000002</v>
      </c>
      <c r="Z8" s="24"/>
      <c r="AA8" s="24">
        <v>6</v>
      </c>
      <c r="AB8" s="24">
        <v>37.5</v>
      </c>
      <c r="AC8" s="24"/>
      <c r="AD8" s="24">
        <v>6</v>
      </c>
      <c r="AE8" s="24">
        <v>25</v>
      </c>
      <c r="AG8" s="24">
        <v>6</v>
      </c>
      <c r="AH8" s="1">
        <v>15</v>
      </c>
    </row>
    <row r="9" spans="1:34" s="19" customFormat="1">
      <c r="J9" s="24"/>
      <c r="K9" s="24"/>
      <c r="O9" s="24"/>
      <c r="P9" s="24"/>
      <c r="Q9" s="24"/>
      <c r="R9" s="24"/>
      <c r="S9" s="24"/>
      <c r="T9" s="24"/>
      <c r="U9" s="24"/>
      <c r="V9" s="24"/>
      <c r="W9" s="24"/>
      <c r="X9" s="24">
        <v>7</v>
      </c>
      <c r="Y9" s="1">
        <v>25</v>
      </c>
      <c r="Z9" s="24"/>
      <c r="AA9" s="24">
        <v>7</v>
      </c>
      <c r="AB9" s="24">
        <v>43.75</v>
      </c>
      <c r="AC9" s="24"/>
      <c r="AD9" s="24">
        <v>7</v>
      </c>
      <c r="AE9" s="24">
        <v>28.125</v>
      </c>
      <c r="AG9" s="24">
        <v>7</v>
      </c>
      <c r="AH9" s="1">
        <v>17.5</v>
      </c>
    </row>
    <row r="10" spans="1:34">
      <c r="A10" s="6"/>
      <c r="B10" s="7"/>
      <c r="C10" s="6"/>
      <c r="D10" s="8"/>
      <c r="J10" s="24"/>
      <c r="K10" s="24"/>
      <c r="X10" s="24">
        <v>8</v>
      </c>
      <c r="Y10" s="1">
        <v>26.785714200000001</v>
      </c>
      <c r="Z10" s="24"/>
      <c r="AA10" s="24">
        <v>8</v>
      </c>
      <c r="AB10" s="24">
        <v>50</v>
      </c>
      <c r="AC10" s="24"/>
      <c r="AD10" s="24">
        <v>8</v>
      </c>
      <c r="AE10" s="24">
        <v>31.25</v>
      </c>
      <c r="AG10" s="24">
        <v>8</v>
      </c>
      <c r="AH10" s="1">
        <v>20</v>
      </c>
    </row>
    <row r="11" spans="1:34">
      <c r="A11" s="6"/>
      <c r="B11" s="7"/>
      <c r="C11" t="s">
        <v>3</v>
      </c>
      <c r="D11" s="8"/>
      <c r="G11" t="s">
        <v>125</v>
      </c>
      <c r="J11" s="24"/>
      <c r="L11" s="24" t="s">
        <v>3</v>
      </c>
      <c r="Q11" s="24" t="s">
        <v>3</v>
      </c>
      <c r="R11"/>
      <c r="S11" s="24" t="s">
        <v>125</v>
      </c>
      <c r="U11" s="24" t="s">
        <v>205</v>
      </c>
      <c r="X11" s="24">
        <v>9</v>
      </c>
      <c r="Y11" s="1">
        <v>28.571428400000002</v>
      </c>
      <c r="Z11" s="24"/>
      <c r="AA11" s="24">
        <v>9</v>
      </c>
      <c r="AB11" s="24">
        <v>53.571428500000003</v>
      </c>
      <c r="AC11" s="24"/>
      <c r="AD11" s="24">
        <v>9</v>
      </c>
      <c r="AE11" s="24">
        <v>34.375</v>
      </c>
      <c r="AG11" s="24">
        <v>9</v>
      </c>
      <c r="AH11" s="1">
        <v>22.5</v>
      </c>
    </row>
    <row r="12" spans="1:34">
      <c r="A12" s="1" t="s">
        <v>12</v>
      </c>
      <c r="B12" s="1" t="s">
        <v>14</v>
      </c>
      <c r="C12" s="27" t="e">
        <f t="shared" ref="C12:C19" si="0">IF(Q12="Tuščias", -1,Q12)</f>
        <v>#REF!</v>
      </c>
      <c r="D12" s="20">
        <v>0.1</v>
      </c>
      <c r="E12" t="s">
        <v>0</v>
      </c>
      <c r="F12" s="1" t="s">
        <v>20</v>
      </c>
      <c r="G12" s="27" t="e">
        <f t="shared" ref="G12:G17" si="1">IF(S12="Tuščias", -1,S12)</f>
        <v>#REF!</v>
      </c>
      <c r="H12" s="22">
        <v>0.1</v>
      </c>
      <c r="J12" s="1" t="s">
        <v>12</v>
      </c>
      <c r="K12" t="s">
        <v>181</v>
      </c>
      <c r="L12" s="27" t="e">
        <f>IF(U12="Tuščias", -1,U12)</f>
        <v>#REF!</v>
      </c>
      <c r="M12" s="22">
        <v>0.1</v>
      </c>
      <c r="Q12" s="27" t="e">
        <f>LOOKUP($A$2,Matematika_pildymo_lapas!B:B,Matematika_pildymo_lapas!BD:BD)</f>
        <v>#REF!</v>
      </c>
      <c r="R12"/>
      <c r="S12" s="27" t="e">
        <f>LOOKUP($A$2,Rašymas_pildymo_lapas!$B:$B,Rašymas_pildymo_lapas!Q:Q)</f>
        <v>#REF!</v>
      </c>
      <c r="U12" s="27" t="e">
        <f>LOOKUP($A$2,Istorija_pildymo_lapas!$B:$B,Istorija_pildymo_lapas!BE:BE)</f>
        <v>#REF!</v>
      </c>
      <c r="X12" s="24">
        <v>10</v>
      </c>
      <c r="Y12" s="1">
        <v>30.357142600000003</v>
      </c>
      <c r="Z12" s="24"/>
      <c r="AA12" s="24">
        <v>10</v>
      </c>
      <c r="AB12" s="24">
        <v>57.142857000000006</v>
      </c>
      <c r="AC12" s="24"/>
      <c r="AD12" s="24">
        <v>10</v>
      </c>
      <c r="AE12" s="24">
        <v>37.5</v>
      </c>
      <c r="AG12" s="24">
        <v>10</v>
      </c>
      <c r="AH12" s="1">
        <v>25</v>
      </c>
    </row>
    <row r="13" spans="1:34">
      <c r="A13" s="1"/>
      <c r="B13" s="1" t="s">
        <v>145</v>
      </c>
      <c r="C13" s="27" t="e">
        <f t="shared" si="0"/>
        <v>#REF!</v>
      </c>
      <c r="D13" s="20">
        <v>0.2</v>
      </c>
      <c r="F13" s="1" t="s">
        <v>21</v>
      </c>
      <c r="G13" s="27" t="e">
        <f t="shared" si="1"/>
        <v>#REF!</v>
      </c>
      <c r="H13" s="22">
        <v>0.2</v>
      </c>
      <c r="J13" s="1"/>
      <c r="K13" t="s">
        <v>182</v>
      </c>
      <c r="L13" s="27" t="e">
        <f t="shared" ref="L13:L17" si="2">IF(U13="Tuščias", -1,U13)</f>
        <v>#REF!</v>
      </c>
      <c r="M13" s="22">
        <v>0.2</v>
      </c>
      <c r="Q13" s="27" t="e">
        <f>LOOKUP($A$2,Matematika_pildymo_lapas!B:B,Matematika_pildymo_lapas!BF:BF)</f>
        <v>#REF!</v>
      </c>
      <c r="R13"/>
      <c r="S13" s="27" t="e">
        <f>LOOKUP($A$2,Rašymas_pildymo_lapas!$B:$B,Rašymas_pildymo_lapas!R:R)</f>
        <v>#REF!</v>
      </c>
      <c r="U13" s="27" t="e">
        <f>LOOKUP($A$2,Istorija_pildymo_lapas!$B:$B,Istorija_pildymo_lapas!BG:BG)</f>
        <v>#REF!</v>
      </c>
      <c r="X13" s="24">
        <v>11</v>
      </c>
      <c r="Y13" s="1">
        <v>32.142856800000004</v>
      </c>
      <c r="Z13" s="24"/>
      <c r="AA13" s="24">
        <v>11</v>
      </c>
      <c r="AB13" s="24">
        <v>60.71428550000001</v>
      </c>
      <c r="AC13" s="24"/>
      <c r="AD13" s="24">
        <v>11</v>
      </c>
      <c r="AE13" s="24">
        <v>40.625</v>
      </c>
      <c r="AG13" s="24">
        <v>11</v>
      </c>
      <c r="AH13" s="1">
        <v>26.923076900000002</v>
      </c>
    </row>
    <row r="14" spans="1:34">
      <c r="A14" s="1"/>
      <c r="B14" s="1" t="s">
        <v>15</v>
      </c>
      <c r="C14" s="27" t="e">
        <f t="shared" si="0"/>
        <v>#REF!</v>
      </c>
      <c r="D14" s="20">
        <v>0.3</v>
      </c>
      <c r="E14" s="19"/>
      <c r="F14" s="1" t="s">
        <v>22</v>
      </c>
      <c r="G14" s="27" t="e">
        <f t="shared" si="1"/>
        <v>#REF!</v>
      </c>
      <c r="H14" s="22">
        <v>0.3</v>
      </c>
      <c r="J14" s="1"/>
      <c r="K14" t="s">
        <v>183</v>
      </c>
      <c r="L14" s="27" t="e">
        <f t="shared" si="2"/>
        <v>#REF!</v>
      </c>
      <c r="M14" s="22">
        <v>0.3</v>
      </c>
      <c r="Q14" s="27" t="e">
        <f>LOOKUP($A$2,Matematika_pildymo_lapas!B:B,Matematika_pildymo_lapas!BH:BH)</f>
        <v>#REF!</v>
      </c>
      <c r="R14"/>
      <c r="S14" s="27" t="e">
        <f>LOOKUP($A$2,Rašymas_pildymo_lapas!$B:$B,Rašymas_pildymo_lapas!S:S)</f>
        <v>#REF!</v>
      </c>
      <c r="U14" s="27" t="e">
        <f>LOOKUP($A$2,Istorija_pildymo_lapas!$B:$B,Istorija_pildymo_lapas!BI:BI)</f>
        <v>#REF!</v>
      </c>
      <c r="X14" s="24">
        <v>12</v>
      </c>
      <c r="Y14" s="1">
        <v>33.928571000000005</v>
      </c>
      <c r="Z14" s="24"/>
      <c r="AA14" s="24">
        <v>12</v>
      </c>
      <c r="AB14" s="24">
        <v>64.285714000000013</v>
      </c>
      <c r="AC14" s="24"/>
      <c r="AD14" s="24">
        <v>12</v>
      </c>
      <c r="AE14" s="24">
        <v>43.75</v>
      </c>
      <c r="AG14" s="24">
        <v>12</v>
      </c>
      <c r="AH14" s="1">
        <v>28.846153800000003</v>
      </c>
    </row>
    <row r="15" spans="1:34">
      <c r="A15" s="1"/>
      <c r="B15" s="1" t="s">
        <v>146</v>
      </c>
      <c r="C15" s="27" t="e">
        <f t="shared" si="0"/>
        <v>#REF!</v>
      </c>
      <c r="D15" s="20">
        <v>0.4</v>
      </c>
      <c r="E15" s="19"/>
      <c r="F15" s="1" t="s">
        <v>23</v>
      </c>
      <c r="G15" s="27" t="e">
        <f t="shared" si="1"/>
        <v>#REF!</v>
      </c>
      <c r="H15" s="22">
        <v>0.4</v>
      </c>
      <c r="J15" s="24" t="s">
        <v>13</v>
      </c>
      <c r="K15" s="19" t="s">
        <v>16</v>
      </c>
      <c r="L15" s="27" t="e">
        <f t="shared" si="2"/>
        <v>#REF!</v>
      </c>
      <c r="M15" s="22">
        <v>0.5</v>
      </c>
      <c r="Q15" s="27" t="e">
        <f>LOOKUP($A$2,Matematika_pildymo_lapas!B:B,Matematika_pildymo_lapas!BJ:BJ)</f>
        <v>#REF!</v>
      </c>
      <c r="R15"/>
      <c r="S15" s="27" t="e">
        <f>LOOKUP($A$2,Rašymas_pildymo_lapas!$B:$B,Rašymas_pildymo_lapas!T:T)</f>
        <v>#REF!</v>
      </c>
      <c r="U15" s="27" t="e">
        <f>LOOKUP($A$2,Istorija_pildymo_lapas!$B:$B,Istorija_pildymo_lapas!BK:BK)</f>
        <v>#REF!</v>
      </c>
      <c r="X15" s="24">
        <v>13</v>
      </c>
      <c r="Y15" s="1">
        <v>35.714285200000006</v>
      </c>
      <c r="Z15" s="24"/>
      <c r="AA15" s="24">
        <v>13</v>
      </c>
      <c r="AB15" s="24">
        <v>67.857142500000009</v>
      </c>
      <c r="AC15" s="24"/>
      <c r="AD15" s="24">
        <v>13</v>
      </c>
      <c r="AE15" s="24">
        <v>46.875</v>
      </c>
      <c r="AG15" s="24">
        <v>13</v>
      </c>
      <c r="AH15" s="1">
        <v>30.769230700000005</v>
      </c>
    </row>
    <row r="16" spans="1:34">
      <c r="A16" s="1"/>
      <c r="B16" s="1" t="s">
        <v>147</v>
      </c>
      <c r="C16" s="27" t="e">
        <f t="shared" si="0"/>
        <v>#REF!</v>
      </c>
      <c r="D16" s="20">
        <v>0.5</v>
      </c>
      <c r="E16" t="s">
        <v>1</v>
      </c>
      <c r="F16" s="1" t="s">
        <v>155</v>
      </c>
      <c r="G16" s="27" t="e">
        <f t="shared" si="1"/>
        <v>#REF!</v>
      </c>
      <c r="H16" s="21">
        <v>0.6</v>
      </c>
      <c r="J16" s="1"/>
      <c r="K16" s="19" t="s">
        <v>17</v>
      </c>
      <c r="L16" s="27" t="e">
        <f t="shared" si="2"/>
        <v>#REF!</v>
      </c>
      <c r="M16" s="21">
        <v>0.6</v>
      </c>
      <c r="Q16" s="27" t="e">
        <f>LOOKUP($A$2,Matematika_pildymo_lapas!$B:$B,Matematika_pildymo_lapas!BL:BL)</f>
        <v>#REF!</v>
      </c>
      <c r="R16"/>
      <c r="S16" s="27" t="e">
        <f>LOOKUP($A$2,Skaitymas_pildymo_lapas!$B:$B,Skaitymas_pildymo_lapas!AN:AN)</f>
        <v>#REF!</v>
      </c>
      <c r="U16" s="27" t="e">
        <f>LOOKUP($A$2,Istorija_pildymo_lapas!$B:$B,Istorija_pildymo_lapas!BM:BM)</f>
        <v>#REF!</v>
      </c>
      <c r="X16" s="24">
        <v>14</v>
      </c>
      <c r="Y16" s="1">
        <v>37.499999400000007</v>
      </c>
      <c r="Z16" s="24"/>
      <c r="AA16" s="24">
        <v>14</v>
      </c>
      <c r="AB16" s="24">
        <v>71.428571000000005</v>
      </c>
      <c r="AC16" s="24"/>
      <c r="AD16" s="24">
        <v>14</v>
      </c>
      <c r="AE16" s="24">
        <v>50</v>
      </c>
      <c r="AG16" s="24">
        <v>14</v>
      </c>
      <c r="AH16" s="1">
        <v>32.692307600000007</v>
      </c>
    </row>
    <row r="17" spans="1:34">
      <c r="A17" t="s">
        <v>13</v>
      </c>
      <c r="B17" t="s">
        <v>16</v>
      </c>
      <c r="C17" s="27" t="e">
        <f t="shared" si="0"/>
        <v>#REF!</v>
      </c>
      <c r="D17" s="20">
        <v>0.7</v>
      </c>
      <c r="F17" s="1" t="s">
        <v>18</v>
      </c>
      <c r="G17" s="27" t="e">
        <f t="shared" si="1"/>
        <v>#REF!</v>
      </c>
      <c r="H17" s="22">
        <v>0.7</v>
      </c>
      <c r="K17" s="1" t="s">
        <v>18</v>
      </c>
      <c r="L17" s="27" t="e">
        <f t="shared" si="2"/>
        <v>#REF!</v>
      </c>
      <c r="M17" s="22">
        <v>0.7</v>
      </c>
      <c r="Q17" s="27" t="e">
        <f>LOOKUP($A$2,Matematika_pildymo_lapas!$B:$B,Matematika_pildymo_lapas!BN:BN)</f>
        <v>#REF!</v>
      </c>
      <c r="R17"/>
      <c r="S17" s="27" t="e">
        <f>LOOKUP($A$2,Skaitymas_pildymo_lapas!$B:$B,Skaitymas_pildymo_lapas!AP:AP)</f>
        <v>#REF!</v>
      </c>
      <c r="U17" s="27" t="e">
        <f>LOOKUP($A$2,Istorija_pildymo_lapas!$B:$B,Istorija_pildymo_lapas!BO:BO)</f>
        <v>#REF!</v>
      </c>
      <c r="X17" s="24">
        <v>15</v>
      </c>
      <c r="Y17" s="1">
        <v>39.285713600000008</v>
      </c>
      <c r="Z17" s="24"/>
      <c r="AA17" s="24">
        <v>15</v>
      </c>
      <c r="AB17" s="24">
        <v>75</v>
      </c>
      <c r="AC17" s="24"/>
      <c r="AD17" s="24">
        <v>15</v>
      </c>
      <c r="AE17" s="24">
        <v>54.166666599999999</v>
      </c>
      <c r="AG17" s="24">
        <v>15</v>
      </c>
      <c r="AH17" s="1">
        <v>34.615384500000005</v>
      </c>
    </row>
    <row r="18" spans="1:34" s="19" customFormat="1">
      <c r="B18" t="s">
        <v>17</v>
      </c>
      <c r="C18" s="27" t="e">
        <f t="shared" si="0"/>
        <v>#REF!</v>
      </c>
      <c r="D18" s="20">
        <v>0.8</v>
      </c>
      <c r="E18"/>
      <c r="F18"/>
      <c r="H18" s="22"/>
      <c r="J18" s="24"/>
      <c r="O18" s="24"/>
      <c r="P18" s="24"/>
      <c r="Q18" s="27" t="e">
        <f>LOOKUP($A$2,Matematika_pildymo_lapas!$B:$B,Matematika_pildymo_lapas!BP:BP)</f>
        <v>#REF!</v>
      </c>
      <c r="T18" s="24"/>
      <c r="U18" s="24"/>
      <c r="V18" s="24"/>
      <c r="W18" s="24"/>
      <c r="X18" s="24">
        <v>16</v>
      </c>
      <c r="Y18" s="1">
        <v>41.071427800000009</v>
      </c>
      <c r="Z18" s="24"/>
      <c r="AA18" s="24">
        <v>16</v>
      </c>
      <c r="AB18" s="24">
        <v>80</v>
      </c>
      <c r="AC18" s="24"/>
      <c r="AD18" s="24">
        <v>16</v>
      </c>
      <c r="AE18" s="24">
        <v>58.333333199999998</v>
      </c>
      <c r="AG18" s="24">
        <v>16</v>
      </c>
      <c r="AH18" s="1">
        <v>36.538461400000003</v>
      </c>
    </row>
    <row r="19" spans="1:34" s="19" customFormat="1">
      <c r="B19" t="s">
        <v>18</v>
      </c>
      <c r="C19" s="27" t="e">
        <f t="shared" si="0"/>
        <v>#REF!</v>
      </c>
      <c r="D19" s="20">
        <v>0.9</v>
      </c>
      <c r="J19" s="24"/>
      <c r="O19" s="24"/>
      <c r="P19" s="24"/>
      <c r="Q19" s="27" t="e">
        <f>LOOKUP($A$2,Matematika_pildymo_lapas!$B:$B,Matematika_pildymo_lapas!BR:BR)</f>
        <v>#REF!</v>
      </c>
      <c r="T19" s="24"/>
      <c r="U19" s="24"/>
      <c r="X19" s="24">
        <v>17</v>
      </c>
      <c r="Y19" s="1">
        <v>42.85714200000001</v>
      </c>
      <c r="Z19" s="24"/>
      <c r="AA19" s="24">
        <v>17</v>
      </c>
      <c r="AB19" s="24">
        <v>85</v>
      </c>
      <c r="AC19" s="24"/>
      <c r="AD19" s="24">
        <v>17</v>
      </c>
      <c r="AE19" s="24">
        <v>62.499999799999998</v>
      </c>
      <c r="AG19" s="24">
        <v>17</v>
      </c>
      <c r="AH19" s="1">
        <v>38.461538300000001</v>
      </c>
    </row>
    <row r="20" spans="1:34" s="19" customFormat="1">
      <c r="C20" s="26">
        <v>0.45833333333333331</v>
      </c>
      <c r="D20" s="22">
        <v>0.1</v>
      </c>
      <c r="G20" s="26">
        <v>0.35714285714285715</v>
      </c>
      <c r="H20" s="22">
        <v>0.1</v>
      </c>
      <c r="L20" s="26">
        <v>0.375</v>
      </c>
      <c r="M20" s="22">
        <v>0.1</v>
      </c>
      <c r="O20" s="24"/>
      <c r="P20" s="24"/>
      <c r="Q20" s="24"/>
      <c r="R20" s="24"/>
      <c r="S20" s="24"/>
      <c r="T20" s="24"/>
      <c r="U20" s="24"/>
      <c r="X20" s="24">
        <v>18</v>
      </c>
      <c r="Y20" s="1">
        <v>44.642856200000011</v>
      </c>
      <c r="Z20" s="24"/>
      <c r="AA20" s="24">
        <v>18</v>
      </c>
      <c r="AB20" s="24">
        <v>90</v>
      </c>
      <c r="AC20" s="24"/>
      <c r="AD20" s="24">
        <v>18</v>
      </c>
      <c r="AE20" s="24">
        <v>66.666666399999997</v>
      </c>
      <c r="AG20" s="24">
        <v>18</v>
      </c>
      <c r="AH20" s="1">
        <v>40.384615199999999</v>
      </c>
    </row>
    <row r="21" spans="1:34" s="19" customFormat="1">
      <c r="C21" s="26">
        <v>0.875</v>
      </c>
      <c r="D21" s="22">
        <v>0.1</v>
      </c>
      <c r="G21" s="26">
        <v>0.7857142857142857</v>
      </c>
      <c r="H21" s="22">
        <v>0.1</v>
      </c>
      <c r="L21" s="26">
        <v>0.92500000000000004</v>
      </c>
      <c r="M21" s="22">
        <v>0.1</v>
      </c>
      <c r="O21" s="24"/>
      <c r="P21" s="24"/>
      <c r="Q21" s="24"/>
      <c r="R21" s="24"/>
      <c r="S21" s="24"/>
      <c r="T21" s="24"/>
      <c r="U21" s="24"/>
      <c r="X21" s="24">
        <v>19</v>
      </c>
      <c r="Y21" s="1">
        <v>46.428570400000012</v>
      </c>
      <c r="Z21" s="24"/>
      <c r="AA21" s="24">
        <v>19</v>
      </c>
      <c r="AB21" s="24">
        <v>95</v>
      </c>
      <c r="AC21" s="24"/>
      <c r="AD21" s="24">
        <v>19</v>
      </c>
      <c r="AE21" s="24">
        <v>70.833332999999996</v>
      </c>
      <c r="AG21" s="24">
        <v>19</v>
      </c>
      <c r="AH21" s="1">
        <v>42.307692099999997</v>
      </c>
    </row>
    <row r="22" spans="1:34" s="19" customFormat="1">
      <c r="C22" s="26">
        <v>0.3125</v>
      </c>
      <c r="D22" s="22">
        <v>0.2</v>
      </c>
      <c r="G22" s="26">
        <v>0.5</v>
      </c>
      <c r="H22" s="22">
        <v>0.2</v>
      </c>
      <c r="L22" s="26">
        <v>6.25E-2</v>
      </c>
      <c r="M22" s="22">
        <v>0.2</v>
      </c>
      <c r="O22" s="24"/>
      <c r="P22" s="24"/>
      <c r="Q22" s="24"/>
      <c r="R22" s="24"/>
      <c r="S22" s="24"/>
      <c r="T22" s="24"/>
      <c r="U22" s="24"/>
      <c r="X22" s="24">
        <v>20</v>
      </c>
      <c r="Y22" s="1">
        <v>48.214284600000013</v>
      </c>
      <c r="Z22" s="24"/>
      <c r="AA22" s="24">
        <v>20</v>
      </c>
      <c r="AB22" s="24">
        <v>100</v>
      </c>
      <c r="AC22" s="24"/>
      <c r="AD22" s="24">
        <v>20</v>
      </c>
      <c r="AE22" s="24">
        <v>75</v>
      </c>
      <c r="AG22" s="24">
        <v>20</v>
      </c>
      <c r="AH22" s="1">
        <v>44.230768999999995</v>
      </c>
    </row>
    <row r="23" spans="1:34" s="19" customFormat="1">
      <c r="C23" s="26">
        <v>0.6875</v>
      </c>
      <c r="D23" s="22">
        <v>0.2</v>
      </c>
      <c r="G23" s="26">
        <v>0.83333333333333337</v>
      </c>
      <c r="H23" s="22">
        <v>0.2</v>
      </c>
      <c r="L23" s="26">
        <v>0.8125</v>
      </c>
      <c r="M23" s="22">
        <v>0.2</v>
      </c>
      <c r="O23" s="24"/>
      <c r="P23" s="24"/>
      <c r="Q23" s="24"/>
      <c r="R23" s="24"/>
      <c r="S23" s="24"/>
      <c r="T23" s="24"/>
      <c r="U23" s="24"/>
      <c r="X23" s="24">
        <v>21</v>
      </c>
      <c r="Y23" s="1">
        <v>50</v>
      </c>
      <c r="Z23" s="24"/>
      <c r="AA23" s="24" t="s">
        <v>122</v>
      </c>
      <c r="AB23" s="24">
        <v>-1</v>
      </c>
      <c r="AC23" s="24"/>
      <c r="AD23" s="24">
        <v>21</v>
      </c>
      <c r="AE23" s="24">
        <v>80</v>
      </c>
      <c r="AG23" s="24">
        <v>21</v>
      </c>
      <c r="AH23" s="1">
        <v>46.153845899999993</v>
      </c>
    </row>
    <row r="24" spans="1:34" s="19" customFormat="1">
      <c r="C24" s="26">
        <v>0.31818181818181818</v>
      </c>
      <c r="D24" s="22">
        <v>0.3</v>
      </c>
      <c r="G24" s="26">
        <v>0.3</v>
      </c>
      <c r="H24" s="22">
        <v>0.3</v>
      </c>
      <c r="L24" s="26">
        <v>0.34090909090909088</v>
      </c>
      <c r="M24" s="22">
        <v>0.3</v>
      </c>
      <c r="O24" s="24"/>
      <c r="P24" s="24"/>
      <c r="Q24" s="24"/>
      <c r="R24" s="24"/>
      <c r="S24" s="24"/>
      <c r="T24" s="24"/>
      <c r="U24" s="24"/>
      <c r="X24" s="24">
        <v>22</v>
      </c>
      <c r="Y24" s="1">
        <v>51.666666659999997</v>
      </c>
      <c r="Z24" s="24"/>
      <c r="AA24" s="24"/>
      <c r="AB24" s="24"/>
      <c r="AC24" s="24"/>
      <c r="AD24" s="24">
        <v>22</v>
      </c>
      <c r="AE24" s="24">
        <v>85</v>
      </c>
      <c r="AG24" s="24">
        <v>22</v>
      </c>
      <c r="AH24" s="1">
        <v>48.076922799999991</v>
      </c>
    </row>
    <row r="25" spans="1:34" s="19" customFormat="1">
      <c r="C25" s="26">
        <v>0.86363636363636365</v>
      </c>
      <c r="D25" s="22">
        <v>0.3</v>
      </c>
      <c r="G25" s="26">
        <v>0.7</v>
      </c>
      <c r="H25" s="22">
        <v>0.3</v>
      </c>
      <c r="L25" s="26">
        <v>0.75</v>
      </c>
      <c r="M25" s="22">
        <v>0.3</v>
      </c>
      <c r="O25" s="24"/>
      <c r="P25" s="24"/>
      <c r="Q25" s="24"/>
      <c r="R25" s="24"/>
      <c r="S25" s="24"/>
      <c r="T25" s="24"/>
      <c r="U25" s="24"/>
      <c r="X25" s="24">
        <v>23</v>
      </c>
      <c r="Y25" s="1">
        <v>53.333333319999994</v>
      </c>
      <c r="Z25" s="24"/>
      <c r="AA25" s="24"/>
      <c r="AB25" s="24"/>
      <c r="AC25" s="24"/>
      <c r="AD25" s="24">
        <v>23</v>
      </c>
      <c r="AE25" s="24">
        <v>90</v>
      </c>
      <c r="AG25" s="24">
        <v>23</v>
      </c>
      <c r="AH25" s="1">
        <v>50</v>
      </c>
    </row>
    <row r="26" spans="1:34" s="19" customFormat="1">
      <c r="C26" s="26">
        <v>0.5</v>
      </c>
      <c r="D26" s="22">
        <v>0.4</v>
      </c>
      <c r="G26" s="26">
        <v>0.3</v>
      </c>
      <c r="H26" s="22">
        <v>0.4</v>
      </c>
      <c r="L26" s="26">
        <v>0.36666666666666664</v>
      </c>
      <c r="M26" s="22">
        <v>0.5</v>
      </c>
      <c r="O26" s="24"/>
      <c r="P26" s="24"/>
      <c r="Q26" s="24"/>
      <c r="R26" s="24"/>
      <c r="S26" s="24"/>
      <c r="T26" s="24"/>
      <c r="U26" s="24"/>
      <c r="V26" s="24"/>
      <c r="W26" s="24"/>
      <c r="X26" s="24">
        <v>24</v>
      </c>
      <c r="Y26" s="1">
        <v>54.999999979999991</v>
      </c>
      <c r="Z26" s="24"/>
      <c r="AA26" s="24"/>
      <c r="AB26" s="24"/>
      <c r="AC26" s="24"/>
      <c r="AD26" s="24">
        <v>24</v>
      </c>
      <c r="AE26" s="24">
        <v>95</v>
      </c>
      <c r="AG26" s="24">
        <v>24</v>
      </c>
      <c r="AH26" s="1">
        <v>51.5625</v>
      </c>
    </row>
    <row r="27" spans="1:34" s="19" customFormat="1">
      <c r="C27" s="26">
        <v>0.9</v>
      </c>
      <c r="D27" s="22">
        <v>0.4</v>
      </c>
      <c r="G27" s="26">
        <v>0.7</v>
      </c>
      <c r="H27" s="22">
        <v>0.4</v>
      </c>
      <c r="L27" s="26">
        <v>0.96666666666666667</v>
      </c>
      <c r="M27" s="22">
        <v>0.5</v>
      </c>
      <c r="O27" s="24"/>
      <c r="P27" s="24"/>
      <c r="Q27" s="24"/>
      <c r="R27" s="24"/>
      <c r="S27" s="24"/>
      <c r="T27" s="24"/>
      <c r="U27" s="24"/>
      <c r="V27" s="24"/>
      <c r="W27" s="24"/>
      <c r="X27" s="24">
        <v>25</v>
      </c>
      <c r="Y27" s="1">
        <v>56.666666639999988</v>
      </c>
      <c r="Z27" s="24"/>
      <c r="AA27" s="24"/>
      <c r="AB27" s="24"/>
      <c r="AC27" s="24"/>
      <c r="AD27" s="24">
        <v>25</v>
      </c>
      <c r="AE27" s="24">
        <v>100</v>
      </c>
      <c r="AG27" s="24">
        <v>25</v>
      </c>
      <c r="AH27" s="1">
        <v>53.125</v>
      </c>
    </row>
    <row r="28" spans="1:34" s="19" customFormat="1">
      <c r="C28" s="26">
        <v>0.25</v>
      </c>
      <c r="D28" s="22">
        <v>0.5</v>
      </c>
      <c r="G28" s="26">
        <v>0.54166666666666663</v>
      </c>
      <c r="H28" s="21">
        <v>0.6</v>
      </c>
      <c r="L28" s="26">
        <v>0.28846153846153844</v>
      </c>
      <c r="M28" s="21">
        <v>0.6</v>
      </c>
      <c r="O28" s="24"/>
      <c r="P28" s="24"/>
      <c r="Q28" s="24"/>
      <c r="R28" s="24"/>
      <c r="S28" s="24"/>
      <c r="T28" s="24"/>
      <c r="U28" s="24"/>
      <c r="V28" s="24"/>
      <c r="W28" s="24"/>
      <c r="X28" s="24">
        <v>26</v>
      </c>
      <c r="Y28" s="1">
        <v>58.333333299999985</v>
      </c>
      <c r="Z28" s="24"/>
      <c r="AA28" s="24"/>
      <c r="AB28" s="24"/>
      <c r="AC28" s="24"/>
      <c r="AD28" s="24" t="s">
        <v>122</v>
      </c>
      <c r="AE28" s="24">
        <v>-1</v>
      </c>
      <c r="AG28" s="24">
        <v>26</v>
      </c>
      <c r="AH28" s="1">
        <v>54.6875</v>
      </c>
    </row>
    <row r="29" spans="1:34" s="19" customFormat="1">
      <c r="C29" s="26">
        <v>0.65</v>
      </c>
      <c r="D29" s="22">
        <v>0.5</v>
      </c>
      <c r="G29" s="26">
        <v>0.625</v>
      </c>
      <c r="H29" s="21">
        <v>0.6</v>
      </c>
      <c r="L29" s="26">
        <v>0.86538461538461542</v>
      </c>
      <c r="M29" s="21">
        <v>0.6</v>
      </c>
      <c r="O29" s="24"/>
      <c r="P29" s="24"/>
      <c r="Q29" s="24"/>
      <c r="R29" s="24"/>
      <c r="S29" s="24"/>
      <c r="T29" s="24"/>
      <c r="U29" s="24"/>
      <c r="V29" s="24"/>
      <c r="W29" s="24"/>
      <c r="X29" s="24">
        <v>27</v>
      </c>
      <c r="Y29" s="1">
        <v>59.999999959999982</v>
      </c>
      <c r="Z29" s="24"/>
      <c r="AA29" s="24"/>
      <c r="AB29" s="24"/>
      <c r="AC29" s="24"/>
      <c r="AD29" s="24"/>
      <c r="AE29" s="24"/>
      <c r="AG29" s="24">
        <v>27</v>
      </c>
      <c r="AH29" s="1">
        <v>56.25</v>
      </c>
    </row>
    <row r="30" spans="1:34" s="19" customFormat="1">
      <c r="C30" s="26">
        <v>0.5</v>
      </c>
      <c r="D30" s="22">
        <v>0.7</v>
      </c>
      <c r="G30" s="26">
        <v>0.5</v>
      </c>
      <c r="H30" s="22">
        <v>0.7</v>
      </c>
      <c r="L30" s="26">
        <v>0.27777777777777779</v>
      </c>
      <c r="M30" s="22">
        <v>0.7</v>
      </c>
      <c r="O30" s="24"/>
      <c r="P30" s="24"/>
      <c r="Q30" s="24"/>
      <c r="R30" s="24"/>
      <c r="S30" s="24"/>
      <c r="T30" s="24"/>
      <c r="U30" s="24"/>
      <c r="V30" s="24"/>
      <c r="W30" s="24"/>
      <c r="X30" s="24">
        <v>28</v>
      </c>
      <c r="Y30" s="1">
        <v>61.66666661999998</v>
      </c>
      <c r="Z30" s="24"/>
      <c r="AA30" s="24"/>
      <c r="AB30" s="24"/>
      <c r="AC30" s="24"/>
      <c r="AD30" s="24"/>
      <c r="AE30" s="24"/>
      <c r="AG30" s="24">
        <v>28</v>
      </c>
      <c r="AH30" s="1">
        <v>57.8125</v>
      </c>
    </row>
    <row r="31" spans="1:34" s="19" customFormat="1">
      <c r="C31" s="26">
        <v>0.73529411764705888</v>
      </c>
      <c r="D31" s="22">
        <v>0.7</v>
      </c>
      <c r="G31" s="26">
        <v>0.96153846153846156</v>
      </c>
      <c r="H31" s="22">
        <v>0.7</v>
      </c>
      <c r="L31" s="26">
        <v>0.5</v>
      </c>
      <c r="M31" s="22">
        <v>0.7</v>
      </c>
      <c r="O31" s="24"/>
      <c r="P31" s="24"/>
      <c r="Q31" s="24"/>
      <c r="R31" s="24"/>
      <c r="S31" s="24"/>
      <c r="T31" s="24"/>
      <c r="U31" s="24"/>
      <c r="V31" s="24"/>
      <c r="W31" s="24"/>
      <c r="X31" s="24">
        <v>29</v>
      </c>
      <c r="Y31" s="1">
        <v>63.333333279999977</v>
      </c>
      <c r="Z31" s="24"/>
      <c r="AA31" s="24"/>
      <c r="AB31" s="24"/>
      <c r="AC31" s="24"/>
      <c r="AD31" s="24"/>
      <c r="AE31" s="24"/>
      <c r="AG31" s="24">
        <v>29</v>
      </c>
      <c r="AH31" s="1">
        <v>59.375</v>
      </c>
    </row>
    <row r="32" spans="1:34" s="19" customFormat="1">
      <c r="C32" s="26">
        <v>0.23684210526315788</v>
      </c>
      <c r="D32" s="22">
        <v>0.8</v>
      </c>
      <c r="H32" s="23"/>
      <c r="K32" s="22"/>
      <c r="O32" s="24"/>
      <c r="P32" s="24"/>
      <c r="Q32" s="24"/>
      <c r="R32" s="24"/>
      <c r="S32" s="24"/>
      <c r="T32" s="24"/>
      <c r="U32" s="24"/>
      <c r="V32" s="24"/>
      <c r="W32" s="24"/>
      <c r="X32" s="24">
        <v>30</v>
      </c>
      <c r="Y32" s="1">
        <v>64.999999939999981</v>
      </c>
      <c r="Z32" s="24"/>
      <c r="AA32" s="24"/>
      <c r="AB32" s="24"/>
      <c r="AC32" s="24"/>
      <c r="AD32" s="24"/>
      <c r="AE32" s="24"/>
      <c r="AG32" s="24">
        <v>30</v>
      </c>
      <c r="AH32" s="1">
        <v>60.9375</v>
      </c>
    </row>
    <row r="33" spans="1:34" s="19" customFormat="1">
      <c r="C33" s="26">
        <v>0.86842105263157898</v>
      </c>
      <c r="D33" s="22">
        <v>0.8</v>
      </c>
      <c r="G33"/>
      <c r="H33" s="23"/>
      <c r="O33" s="24"/>
      <c r="P33" s="24"/>
      <c r="Q33" s="24"/>
      <c r="R33" s="24"/>
      <c r="S33" s="24"/>
      <c r="T33" s="24"/>
      <c r="U33" s="24"/>
      <c r="V33" s="24"/>
      <c r="W33" s="24"/>
      <c r="X33" s="24">
        <v>31</v>
      </c>
      <c r="Y33" s="1">
        <v>66.666666599999985</v>
      </c>
      <c r="Z33" s="24"/>
      <c r="AA33" s="24"/>
      <c r="AB33" s="24"/>
      <c r="AC33" s="24"/>
      <c r="AD33" s="24"/>
      <c r="AE33" s="24"/>
      <c r="AG33" s="24">
        <v>31</v>
      </c>
      <c r="AH33" s="1">
        <v>62.5</v>
      </c>
    </row>
    <row r="34" spans="1:34" s="19" customFormat="1">
      <c r="A34" s="6"/>
      <c r="B34" s="7"/>
      <c r="C34" s="26">
        <v>0.25</v>
      </c>
      <c r="D34" s="22">
        <v>0.9</v>
      </c>
      <c r="O34" s="24"/>
      <c r="P34" s="24"/>
      <c r="Q34" s="24"/>
      <c r="R34" s="24"/>
      <c r="S34" s="24"/>
      <c r="T34" s="24"/>
      <c r="U34" s="24"/>
      <c r="V34" s="24"/>
      <c r="W34" s="24"/>
      <c r="X34" s="24">
        <v>32</v>
      </c>
      <c r="Y34" s="1">
        <v>68.333333259999989</v>
      </c>
      <c r="Z34" s="24"/>
      <c r="AA34" s="24"/>
      <c r="AB34" s="24"/>
      <c r="AC34" s="24"/>
      <c r="AD34" s="24"/>
      <c r="AE34" s="24"/>
      <c r="AF34"/>
      <c r="AG34" s="24">
        <v>32</v>
      </c>
      <c r="AH34" s="1">
        <v>64.0625</v>
      </c>
    </row>
    <row r="35" spans="1:34">
      <c r="C35" s="26">
        <v>0.65</v>
      </c>
      <c r="D35" s="22">
        <v>0.9</v>
      </c>
      <c r="X35" s="24">
        <v>33</v>
      </c>
      <c r="Y35" s="1">
        <v>69.999999919999993</v>
      </c>
      <c r="Z35" s="24"/>
      <c r="AA35" s="24"/>
      <c r="AB35" s="24"/>
      <c r="AC35" s="24"/>
      <c r="AD35" s="24"/>
      <c r="AE35" s="24"/>
      <c r="AG35" s="24">
        <v>33</v>
      </c>
      <c r="AH35" s="1">
        <v>65.625</v>
      </c>
    </row>
    <row r="36" spans="1:34">
      <c r="A36" t="s">
        <v>130</v>
      </c>
      <c r="X36" s="24">
        <v>34</v>
      </c>
      <c r="Y36" s="1">
        <v>71.666666579999998</v>
      </c>
      <c r="Z36" s="24"/>
      <c r="AA36" s="24"/>
      <c r="AB36" s="24"/>
      <c r="AC36" s="24"/>
      <c r="AD36" s="24"/>
      <c r="AE36" s="24"/>
      <c r="AG36" s="24">
        <v>34</v>
      </c>
      <c r="AH36" s="1">
        <v>67.1875</v>
      </c>
    </row>
    <row r="37" spans="1:34">
      <c r="A37" t="s">
        <v>131</v>
      </c>
      <c r="C37" s="2" t="str">
        <f>CONCATENATE(H37," ",G37)</f>
        <v>Alčiauskas Vilmantas</v>
      </c>
      <c r="D37" s="68" t="s">
        <v>134</v>
      </c>
      <c r="E37" s="69">
        <v>808101</v>
      </c>
      <c r="F37" s="69">
        <v>1</v>
      </c>
      <c r="G37" s="70" t="s">
        <v>209</v>
      </c>
      <c r="H37" s="70" t="s">
        <v>210</v>
      </c>
      <c r="K37" t="s">
        <v>579</v>
      </c>
      <c r="L37" t="s">
        <v>136</v>
      </c>
      <c r="M37">
        <v>808301</v>
      </c>
      <c r="X37" s="24">
        <v>35</v>
      </c>
      <c r="Y37" s="1">
        <v>73.333333240000002</v>
      </c>
      <c r="Z37" s="24"/>
      <c r="AA37" s="24"/>
      <c r="AB37" s="24"/>
      <c r="AC37" s="24"/>
      <c r="AD37" s="24"/>
      <c r="AE37" s="24"/>
      <c r="AG37" s="24">
        <v>35</v>
      </c>
      <c r="AH37" s="1">
        <v>68.75</v>
      </c>
    </row>
    <row r="38" spans="1:34">
      <c r="A38" t="s">
        <v>132</v>
      </c>
      <c r="C38" s="2" t="str">
        <f t="shared" ref="C38:C102" si="3">CONCATENATE(H38," ",G38)</f>
        <v>Andriekutė Egidija</v>
      </c>
      <c r="D38" s="68" t="s">
        <v>134</v>
      </c>
      <c r="E38" s="69">
        <v>808102</v>
      </c>
      <c r="F38" s="69">
        <v>2</v>
      </c>
      <c r="G38" s="70" t="s">
        <v>211</v>
      </c>
      <c r="H38" s="70" t="s">
        <v>212</v>
      </c>
      <c r="K38" t="s">
        <v>517</v>
      </c>
      <c r="L38" t="s">
        <v>134</v>
      </c>
      <c r="M38">
        <v>808101</v>
      </c>
      <c r="X38" s="24">
        <v>36</v>
      </c>
      <c r="Y38" s="1">
        <v>75</v>
      </c>
      <c r="Z38" s="24"/>
      <c r="AA38" s="24"/>
      <c r="AB38" s="24"/>
      <c r="AC38" s="24"/>
      <c r="AD38" s="24"/>
      <c r="AE38" s="24"/>
      <c r="AG38" s="24">
        <v>36</v>
      </c>
      <c r="AH38" s="1">
        <v>70.3125</v>
      </c>
    </row>
    <row r="39" spans="1:34">
      <c r="A39" s="24" t="s">
        <v>133</v>
      </c>
      <c r="C39" s="2" t="str">
        <f t="shared" si="3"/>
        <v>Bakutytė Austėja</v>
      </c>
      <c r="D39" s="68" t="s">
        <v>134</v>
      </c>
      <c r="E39" s="69">
        <v>808103</v>
      </c>
      <c r="F39" s="69">
        <v>3</v>
      </c>
      <c r="G39" s="70" t="s">
        <v>213</v>
      </c>
      <c r="H39" s="70" t="s">
        <v>214</v>
      </c>
      <c r="K39" t="s">
        <v>580</v>
      </c>
      <c r="L39" t="s">
        <v>136</v>
      </c>
      <c r="M39">
        <v>808302</v>
      </c>
      <c r="X39" s="24">
        <v>37</v>
      </c>
      <c r="Y39" s="1">
        <v>77.5</v>
      </c>
      <c r="Z39" s="24"/>
      <c r="AA39" s="24"/>
      <c r="AB39" s="24"/>
      <c r="AC39" s="24"/>
      <c r="AD39" s="24"/>
      <c r="AE39" s="24"/>
      <c r="AG39" s="24">
        <v>37</v>
      </c>
      <c r="AH39" s="1">
        <v>71.875</v>
      </c>
    </row>
    <row r="40" spans="1:34">
      <c r="A40" s="47" t="s">
        <v>201</v>
      </c>
      <c r="C40" s="2" t="str">
        <f t="shared" si="3"/>
        <v>Baranauskas Eimantas</v>
      </c>
      <c r="D40" s="68" t="s">
        <v>134</v>
      </c>
      <c r="E40" s="69">
        <v>808104</v>
      </c>
      <c r="F40" s="69">
        <v>4</v>
      </c>
      <c r="G40" s="70" t="s">
        <v>215</v>
      </c>
      <c r="H40" s="70" t="s">
        <v>216</v>
      </c>
      <c r="K40" t="s">
        <v>518</v>
      </c>
      <c r="L40" t="s">
        <v>134</v>
      </c>
      <c r="M40">
        <v>808102</v>
      </c>
      <c r="X40" s="24">
        <v>38</v>
      </c>
      <c r="Y40" s="1">
        <v>80</v>
      </c>
      <c r="Z40" s="24"/>
      <c r="AA40" s="24"/>
      <c r="AB40" s="24"/>
      <c r="AC40" s="24"/>
      <c r="AD40" s="24"/>
      <c r="AE40" s="24"/>
      <c r="AG40" s="24">
        <v>38</v>
      </c>
      <c r="AH40" s="1">
        <v>73.4375</v>
      </c>
    </row>
    <row r="41" spans="1:34">
      <c r="A41" s="47" t="s">
        <v>202</v>
      </c>
      <c r="C41" s="2" t="str">
        <f t="shared" si="3"/>
        <v>Bidvaitė Gabrielė</v>
      </c>
      <c r="D41" s="68" t="s">
        <v>134</v>
      </c>
      <c r="E41" s="69">
        <v>808105</v>
      </c>
      <c r="F41" s="69">
        <v>5</v>
      </c>
      <c r="G41" s="70" t="s">
        <v>120</v>
      </c>
      <c r="H41" s="70" t="s">
        <v>217</v>
      </c>
      <c r="K41" t="s">
        <v>667</v>
      </c>
      <c r="L41" t="s">
        <v>439</v>
      </c>
      <c r="M41">
        <v>808601</v>
      </c>
      <c r="X41" s="24">
        <v>39</v>
      </c>
      <c r="Y41" s="1">
        <v>82.5</v>
      </c>
      <c r="Z41" s="24"/>
      <c r="AA41" s="24"/>
      <c r="AB41" s="24"/>
      <c r="AC41" s="24"/>
      <c r="AD41" s="24"/>
      <c r="AE41" s="24"/>
      <c r="AG41" s="24">
        <v>39</v>
      </c>
      <c r="AH41" s="1">
        <v>75</v>
      </c>
    </row>
    <row r="42" spans="1:34">
      <c r="A42" s="47" t="s">
        <v>203</v>
      </c>
      <c r="C42" s="2" t="str">
        <f t="shared" si="3"/>
        <v>Bidvaitė Monika</v>
      </c>
      <c r="D42" s="68" t="s">
        <v>134</v>
      </c>
      <c r="E42" s="69">
        <v>808106</v>
      </c>
      <c r="F42" s="69">
        <v>6</v>
      </c>
      <c r="G42" s="70" t="s">
        <v>37</v>
      </c>
      <c r="H42" s="70" t="s">
        <v>217</v>
      </c>
      <c r="K42" t="s">
        <v>548</v>
      </c>
      <c r="L42" t="s">
        <v>135</v>
      </c>
      <c r="M42">
        <v>808201</v>
      </c>
      <c r="X42" s="24">
        <v>40</v>
      </c>
      <c r="Y42" s="1">
        <v>85</v>
      </c>
      <c r="Z42" s="24"/>
      <c r="AA42" s="24"/>
      <c r="AB42" s="24"/>
      <c r="AC42" s="24"/>
      <c r="AD42" s="24"/>
      <c r="AE42" s="24"/>
      <c r="AG42" s="24">
        <v>40</v>
      </c>
      <c r="AH42" s="1">
        <v>77.272727200000006</v>
      </c>
    </row>
    <row r="43" spans="1:34">
      <c r="A43" s="47" t="s">
        <v>204</v>
      </c>
      <c r="C43" s="2" t="str">
        <f t="shared" si="3"/>
        <v>Buivydas Nerius</v>
      </c>
      <c r="D43" s="68" t="s">
        <v>134</v>
      </c>
      <c r="E43" s="69">
        <v>808107</v>
      </c>
      <c r="F43" s="69">
        <v>7</v>
      </c>
      <c r="G43" s="70" t="s">
        <v>218</v>
      </c>
      <c r="H43" s="70" t="s">
        <v>219</v>
      </c>
      <c r="K43" t="s">
        <v>549</v>
      </c>
      <c r="L43" t="s">
        <v>135</v>
      </c>
      <c r="M43">
        <v>808202</v>
      </c>
      <c r="X43" s="24">
        <v>41</v>
      </c>
      <c r="Y43" s="1">
        <v>87.5</v>
      </c>
      <c r="AG43" s="24">
        <v>41</v>
      </c>
      <c r="AH43" s="1">
        <v>79.545454400000011</v>
      </c>
    </row>
    <row r="44" spans="1:34">
      <c r="C44" s="2" t="str">
        <f t="shared" si="3"/>
        <v>Deliusinaitė Diana</v>
      </c>
      <c r="D44" s="68" t="s">
        <v>134</v>
      </c>
      <c r="E44" s="69">
        <v>808108</v>
      </c>
      <c r="F44" s="69">
        <v>8</v>
      </c>
      <c r="G44" s="70" t="s">
        <v>220</v>
      </c>
      <c r="H44" s="70" t="s">
        <v>221</v>
      </c>
      <c r="K44" t="s">
        <v>637</v>
      </c>
      <c r="L44" t="s">
        <v>397</v>
      </c>
      <c r="M44">
        <v>808501</v>
      </c>
      <c r="X44" s="24">
        <v>42</v>
      </c>
      <c r="Y44" s="1">
        <v>90</v>
      </c>
      <c r="AG44" s="24">
        <v>42</v>
      </c>
      <c r="AH44" s="1">
        <v>81.818181600000017</v>
      </c>
    </row>
    <row r="45" spans="1:34">
      <c r="C45" s="2" t="str">
        <f t="shared" si="3"/>
        <v>Franckevičiūtė Laura</v>
      </c>
      <c r="D45" s="68" t="s">
        <v>134</v>
      </c>
      <c r="E45" s="69">
        <v>808109</v>
      </c>
      <c r="F45" s="69">
        <v>9</v>
      </c>
      <c r="G45" s="70" t="s">
        <v>107</v>
      </c>
      <c r="H45" s="70" t="s">
        <v>222</v>
      </c>
      <c r="K45" t="s">
        <v>638</v>
      </c>
      <c r="L45" t="s">
        <v>397</v>
      </c>
      <c r="M45">
        <v>808502</v>
      </c>
      <c r="X45" s="24">
        <v>43</v>
      </c>
      <c r="Y45" s="1">
        <v>92.5</v>
      </c>
      <c r="AG45" s="24">
        <v>43</v>
      </c>
      <c r="AH45" s="1">
        <v>84.090908800000022</v>
      </c>
    </row>
    <row r="46" spans="1:34">
      <c r="C46" s="2" t="str">
        <f t="shared" si="3"/>
        <v>Grabauskas Mantas</v>
      </c>
      <c r="D46" s="68" t="s">
        <v>134</v>
      </c>
      <c r="E46" s="69">
        <v>808110</v>
      </c>
      <c r="F46" s="69">
        <v>10</v>
      </c>
      <c r="G46" s="70" t="s">
        <v>223</v>
      </c>
      <c r="H46" s="70" t="s">
        <v>224</v>
      </c>
      <c r="K46" t="s">
        <v>519</v>
      </c>
      <c r="L46" t="s">
        <v>134</v>
      </c>
      <c r="M46">
        <v>808103</v>
      </c>
      <c r="X46" s="24">
        <v>44</v>
      </c>
      <c r="Y46" s="1">
        <v>95</v>
      </c>
      <c r="AG46" s="24">
        <v>44</v>
      </c>
      <c r="AH46" s="1">
        <v>86.363636000000028</v>
      </c>
    </row>
    <row r="47" spans="1:34">
      <c r="C47" s="2" t="str">
        <f t="shared" si="3"/>
        <v>Jukelis Laurynas</v>
      </c>
      <c r="D47" s="68" t="s">
        <v>134</v>
      </c>
      <c r="E47" s="69">
        <v>808111</v>
      </c>
      <c r="F47" s="69">
        <v>11</v>
      </c>
      <c r="G47" s="70" t="s">
        <v>113</v>
      </c>
      <c r="H47" s="70" t="s">
        <v>225</v>
      </c>
      <c r="K47" t="s">
        <v>697</v>
      </c>
      <c r="L47" t="s">
        <v>479</v>
      </c>
      <c r="M47">
        <v>808701</v>
      </c>
      <c r="X47" s="24">
        <v>45</v>
      </c>
      <c r="Y47" s="1">
        <v>97.5</v>
      </c>
      <c r="AG47" s="24">
        <v>45</v>
      </c>
      <c r="AH47" s="1">
        <v>88.636363200000034</v>
      </c>
    </row>
    <row r="48" spans="1:34">
      <c r="C48" s="2" t="str">
        <f t="shared" si="3"/>
        <v>Katinaitė Silvija</v>
      </c>
      <c r="D48" s="68" t="s">
        <v>134</v>
      </c>
      <c r="E48" s="69">
        <v>808112</v>
      </c>
      <c r="F48" s="69">
        <v>12</v>
      </c>
      <c r="G48" s="70" t="s">
        <v>117</v>
      </c>
      <c r="H48" s="70" t="s">
        <v>226</v>
      </c>
      <c r="K48" t="s">
        <v>520</v>
      </c>
      <c r="L48" t="s">
        <v>134</v>
      </c>
      <c r="M48">
        <v>808104</v>
      </c>
      <c r="X48" s="24">
        <v>46</v>
      </c>
      <c r="Y48" s="1">
        <v>100</v>
      </c>
      <c r="AG48" s="24">
        <v>46</v>
      </c>
      <c r="AH48" s="1">
        <v>90.909090400000039</v>
      </c>
    </row>
    <row r="49" spans="3:34">
      <c r="C49" s="2" t="str">
        <f t="shared" si="3"/>
        <v>Kleizaitė Akvilina</v>
      </c>
      <c r="D49" s="68" t="s">
        <v>134</v>
      </c>
      <c r="E49" s="69">
        <v>808113</v>
      </c>
      <c r="F49" s="69">
        <v>13</v>
      </c>
      <c r="G49" s="70" t="s">
        <v>227</v>
      </c>
      <c r="H49" s="70" t="s">
        <v>228</v>
      </c>
      <c r="K49" t="s">
        <v>639</v>
      </c>
      <c r="L49" t="s">
        <v>397</v>
      </c>
      <c r="M49">
        <v>808503</v>
      </c>
      <c r="X49" t="s">
        <v>122</v>
      </c>
      <c r="Y49" s="1">
        <v>-1</v>
      </c>
      <c r="AG49" s="24">
        <v>47</v>
      </c>
      <c r="AH49" s="1">
        <v>93.181817600000045</v>
      </c>
    </row>
    <row r="50" spans="3:34">
      <c r="C50" s="2" t="str">
        <f t="shared" si="3"/>
        <v>Košelevaitė Ieva</v>
      </c>
      <c r="D50" s="68" t="s">
        <v>134</v>
      </c>
      <c r="E50" s="69">
        <v>808114</v>
      </c>
      <c r="F50" s="69">
        <v>14</v>
      </c>
      <c r="G50" s="70" t="s">
        <v>229</v>
      </c>
      <c r="H50" s="70" t="s">
        <v>230</v>
      </c>
      <c r="K50" t="s">
        <v>609</v>
      </c>
      <c r="L50" t="s">
        <v>356</v>
      </c>
      <c r="M50">
        <v>808401</v>
      </c>
      <c r="AG50" s="24">
        <v>48</v>
      </c>
      <c r="AH50" s="1">
        <v>95.45454480000005</v>
      </c>
    </row>
    <row r="51" spans="3:34">
      <c r="C51" s="2" t="str">
        <f t="shared" si="3"/>
        <v>Kudirka Zigmas</v>
      </c>
      <c r="D51" s="68" t="s">
        <v>134</v>
      </c>
      <c r="E51" s="69">
        <v>808115</v>
      </c>
      <c r="F51" s="69">
        <v>15</v>
      </c>
      <c r="G51" s="70" t="s">
        <v>231</v>
      </c>
      <c r="H51" s="70" t="s">
        <v>232</v>
      </c>
      <c r="K51" t="s">
        <v>640</v>
      </c>
      <c r="L51" t="s">
        <v>397</v>
      </c>
      <c r="M51">
        <v>808504</v>
      </c>
      <c r="AG51" s="24">
        <v>49</v>
      </c>
      <c r="AH51" s="1">
        <v>97.727272000000056</v>
      </c>
    </row>
    <row r="52" spans="3:34">
      <c r="C52" s="2" t="str">
        <f t="shared" si="3"/>
        <v>Labanauskas Audrius</v>
      </c>
      <c r="D52" s="68" t="s">
        <v>134</v>
      </c>
      <c r="E52" s="69">
        <v>808116</v>
      </c>
      <c r="F52" s="69">
        <v>16</v>
      </c>
      <c r="G52" s="70" t="s">
        <v>233</v>
      </c>
      <c r="H52" s="70" t="s">
        <v>234</v>
      </c>
      <c r="K52" t="s">
        <v>521</v>
      </c>
      <c r="L52" t="s">
        <v>134</v>
      </c>
      <c r="M52">
        <v>808105</v>
      </c>
      <c r="AG52" s="24">
        <v>50</v>
      </c>
      <c r="AH52" s="1">
        <v>100</v>
      </c>
    </row>
    <row r="53" spans="3:34">
      <c r="C53" s="2" t="str">
        <f t="shared" si="3"/>
        <v>Martišauskas Robertas</v>
      </c>
      <c r="D53" s="68" t="s">
        <v>134</v>
      </c>
      <c r="E53" s="69">
        <v>808117</v>
      </c>
      <c r="F53" s="69">
        <v>17</v>
      </c>
      <c r="G53" s="70" t="s">
        <v>235</v>
      </c>
      <c r="H53" s="70" t="s">
        <v>236</v>
      </c>
      <c r="K53" t="s">
        <v>522</v>
      </c>
      <c r="L53" t="s">
        <v>134</v>
      </c>
      <c r="M53">
        <v>808106</v>
      </c>
      <c r="AG53" s="24" t="s">
        <v>122</v>
      </c>
      <c r="AH53" s="1">
        <v>-1</v>
      </c>
    </row>
    <row r="54" spans="3:34">
      <c r="C54" s="2" t="str">
        <f t="shared" si="3"/>
        <v>Mažeika Darius</v>
      </c>
      <c r="D54" s="68" t="s">
        <v>134</v>
      </c>
      <c r="E54" s="69">
        <v>808118</v>
      </c>
      <c r="F54" s="69">
        <v>18</v>
      </c>
      <c r="G54" s="70" t="s">
        <v>237</v>
      </c>
      <c r="H54" s="70" t="s">
        <v>111</v>
      </c>
      <c r="K54" t="s">
        <v>641</v>
      </c>
      <c r="L54" t="s">
        <v>397</v>
      </c>
      <c r="M54">
        <v>808505</v>
      </c>
    </row>
    <row r="55" spans="3:34">
      <c r="C55" s="2" t="str">
        <f t="shared" si="3"/>
        <v>Petrik Vilius</v>
      </c>
      <c r="D55" s="68" t="s">
        <v>134</v>
      </c>
      <c r="E55" s="69">
        <v>808119</v>
      </c>
      <c r="F55" s="69">
        <v>19</v>
      </c>
      <c r="G55" s="70" t="s">
        <v>238</v>
      </c>
      <c r="H55" s="70" t="s">
        <v>239</v>
      </c>
      <c r="K55" t="s">
        <v>550</v>
      </c>
      <c r="L55" t="s">
        <v>135</v>
      </c>
      <c r="M55">
        <v>808203</v>
      </c>
    </row>
    <row r="56" spans="3:34">
      <c r="C56" s="2" t="str">
        <f t="shared" si="3"/>
        <v>Puganceva Margarita</v>
      </c>
      <c r="D56" s="68" t="s">
        <v>134</v>
      </c>
      <c r="E56" s="69">
        <v>808120</v>
      </c>
      <c r="F56" s="69">
        <v>20</v>
      </c>
      <c r="G56" s="70" t="s">
        <v>109</v>
      </c>
      <c r="H56" s="70" t="s">
        <v>240</v>
      </c>
      <c r="K56" t="s">
        <v>551</v>
      </c>
      <c r="L56" t="s">
        <v>135</v>
      </c>
      <c r="M56">
        <v>808204</v>
      </c>
    </row>
    <row r="57" spans="3:34">
      <c r="C57" s="2" t="str">
        <f t="shared" si="3"/>
        <v>Sadonis Ignas</v>
      </c>
      <c r="D57" s="68" t="s">
        <v>134</v>
      </c>
      <c r="E57" s="69">
        <v>808121</v>
      </c>
      <c r="F57" s="69">
        <v>21</v>
      </c>
      <c r="G57" s="70" t="s">
        <v>241</v>
      </c>
      <c r="H57" s="70" t="s">
        <v>242</v>
      </c>
      <c r="K57" t="s">
        <v>552</v>
      </c>
      <c r="L57" t="s">
        <v>135</v>
      </c>
      <c r="M57">
        <v>808205</v>
      </c>
    </row>
    <row r="58" spans="3:34">
      <c r="C58" s="2" t="str">
        <f t="shared" si="3"/>
        <v>Siniauskaitė Urtė</v>
      </c>
      <c r="D58" s="68" t="s">
        <v>134</v>
      </c>
      <c r="E58" s="69">
        <v>808122</v>
      </c>
      <c r="F58" s="69">
        <v>22</v>
      </c>
      <c r="G58" s="70" t="s">
        <v>243</v>
      </c>
      <c r="H58" s="70" t="s">
        <v>244</v>
      </c>
      <c r="K58" t="s">
        <v>642</v>
      </c>
      <c r="L58" t="s">
        <v>397</v>
      </c>
      <c r="M58">
        <v>808506</v>
      </c>
    </row>
    <row r="59" spans="3:34">
      <c r="C59" s="2" t="str">
        <f t="shared" si="3"/>
        <v>Sirutavičius Lukas</v>
      </c>
      <c r="D59" s="68" t="s">
        <v>134</v>
      </c>
      <c r="E59" s="69">
        <v>808123</v>
      </c>
      <c r="F59" s="69">
        <v>23</v>
      </c>
      <c r="G59" s="70" t="s">
        <v>33</v>
      </c>
      <c r="H59" s="70" t="s">
        <v>245</v>
      </c>
      <c r="K59" t="s">
        <v>643</v>
      </c>
      <c r="L59" t="s">
        <v>397</v>
      </c>
      <c r="M59">
        <v>808507</v>
      </c>
    </row>
    <row r="60" spans="3:34">
      <c r="C60" s="2" t="str">
        <f t="shared" si="3"/>
        <v>Steigvilas Gediminas</v>
      </c>
      <c r="D60" s="68" t="s">
        <v>134</v>
      </c>
      <c r="E60" s="69">
        <v>808124</v>
      </c>
      <c r="F60" s="69">
        <v>24</v>
      </c>
      <c r="G60" s="70" t="s">
        <v>246</v>
      </c>
      <c r="H60" s="70" t="s">
        <v>247</v>
      </c>
      <c r="K60" t="s">
        <v>523</v>
      </c>
      <c r="L60" t="s">
        <v>134</v>
      </c>
      <c r="M60">
        <v>808107</v>
      </c>
    </row>
    <row r="61" spans="3:34">
      <c r="C61" s="2" t="str">
        <f t="shared" si="3"/>
        <v>Strazdauskas Lukas</v>
      </c>
      <c r="D61" s="68" t="s">
        <v>134</v>
      </c>
      <c r="E61" s="69">
        <v>808125</v>
      </c>
      <c r="F61" s="69">
        <v>25</v>
      </c>
      <c r="G61" s="70" t="s">
        <v>33</v>
      </c>
      <c r="H61" s="70" t="s">
        <v>248</v>
      </c>
      <c r="K61" t="s">
        <v>581</v>
      </c>
      <c r="L61" t="s">
        <v>136</v>
      </c>
      <c r="M61">
        <v>808303</v>
      </c>
    </row>
    <row r="62" spans="3:34">
      <c r="C62" s="2" t="str">
        <f t="shared" si="3"/>
        <v>Šalčius Lukas</v>
      </c>
      <c r="D62" s="68" t="s">
        <v>134</v>
      </c>
      <c r="E62" s="69">
        <v>808126</v>
      </c>
      <c r="F62" s="69">
        <v>26</v>
      </c>
      <c r="G62" s="70" t="s">
        <v>33</v>
      </c>
      <c r="H62" s="70" t="s">
        <v>249</v>
      </c>
      <c r="K62" t="s">
        <v>582</v>
      </c>
      <c r="L62" t="s">
        <v>136</v>
      </c>
      <c r="M62">
        <v>808304</v>
      </c>
    </row>
    <row r="63" spans="3:34">
      <c r="C63" s="2" t="str">
        <f t="shared" si="3"/>
        <v>Utka Eimantas</v>
      </c>
      <c r="D63" s="68" t="s">
        <v>134</v>
      </c>
      <c r="E63" s="69">
        <v>808127</v>
      </c>
      <c r="F63" s="69">
        <v>27</v>
      </c>
      <c r="G63" s="70" t="s">
        <v>215</v>
      </c>
      <c r="H63" s="70" t="s">
        <v>250</v>
      </c>
      <c r="K63" t="s">
        <v>553</v>
      </c>
      <c r="L63" t="s">
        <v>135</v>
      </c>
      <c r="M63">
        <v>808206</v>
      </c>
    </row>
    <row r="64" spans="3:34">
      <c r="C64" s="2" t="str">
        <f t="shared" si="3"/>
        <v>Valterytė Ugnė</v>
      </c>
      <c r="D64" s="68" t="s">
        <v>134</v>
      </c>
      <c r="E64" s="69">
        <v>808128</v>
      </c>
      <c r="F64" s="69">
        <v>28</v>
      </c>
      <c r="G64" s="70" t="s">
        <v>251</v>
      </c>
      <c r="H64" s="70" t="s">
        <v>252</v>
      </c>
      <c r="K64" t="s">
        <v>668</v>
      </c>
      <c r="L64" t="s">
        <v>439</v>
      </c>
      <c r="M64">
        <v>808602</v>
      </c>
    </row>
    <row r="65" spans="3:13">
      <c r="C65" s="2" t="str">
        <f t="shared" si="3"/>
        <v>Zemlerytė Lina</v>
      </c>
      <c r="D65" s="68" t="s">
        <v>134</v>
      </c>
      <c r="E65" s="69">
        <v>808129</v>
      </c>
      <c r="F65" s="69">
        <v>29</v>
      </c>
      <c r="G65" s="70" t="s">
        <v>253</v>
      </c>
      <c r="H65" s="70" t="s">
        <v>254</v>
      </c>
      <c r="K65" t="s">
        <v>610</v>
      </c>
      <c r="L65" t="s">
        <v>356</v>
      </c>
      <c r="M65">
        <v>808402</v>
      </c>
    </row>
    <row r="66" spans="3:13">
      <c r="C66" s="2" t="str">
        <f t="shared" si="3"/>
        <v>Žilys Justas</v>
      </c>
      <c r="D66" s="68" t="s">
        <v>134</v>
      </c>
      <c r="E66" s="69">
        <v>808130</v>
      </c>
      <c r="F66" s="69">
        <v>30</v>
      </c>
      <c r="G66" s="70" t="s">
        <v>255</v>
      </c>
      <c r="H66" s="70" t="s">
        <v>256</v>
      </c>
      <c r="K66" t="s">
        <v>583</v>
      </c>
      <c r="L66" t="s">
        <v>136</v>
      </c>
      <c r="M66">
        <v>808305</v>
      </c>
    </row>
    <row r="67" spans="3:13">
      <c r="C67" s="2" t="str">
        <f t="shared" si="3"/>
        <v>Žukauskaitė Raminta</v>
      </c>
      <c r="D67" s="68" t="s">
        <v>134</v>
      </c>
      <c r="E67" s="69">
        <v>808131</v>
      </c>
      <c r="F67" s="69">
        <v>31</v>
      </c>
      <c r="G67" s="70" t="s">
        <v>257</v>
      </c>
      <c r="H67" s="70" t="s">
        <v>258</v>
      </c>
      <c r="K67" t="s">
        <v>669</v>
      </c>
      <c r="L67" t="s">
        <v>439</v>
      </c>
      <c r="M67">
        <v>808603</v>
      </c>
    </row>
    <row r="68" spans="3:13">
      <c r="C68" s="2" t="str">
        <f t="shared" si="3"/>
        <v>Andriūnas Paulius</v>
      </c>
      <c r="D68" s="68" t="s">
        <v>135</v>
      </c>
      <c r="E68" s="69">
        <v>808201</v>
      </c>
      <c r="F68" s="69">
        <v>1</v>
      </c>
      <c r="G68" s="70" t="s">
        <v>259</v>
      </c>
      <c r="H68" s="70" t="s">
        <v>260</v>
      </c>
      <c r="K68" t="s">
        <v>698</v>
      </c>
      <c r="L68" t="s">
        <v>479</v>
      </c>
      <c r="M68">
        <v>808702</v>
      </c>
    </row>
    <row r="69" spans="3:13">
      <c r="C69" s="2" t="str">
        <f t="shared" si="3"/>
        <v>Andzelevičiūtė Geda</v>
      </c>
      <c r="D69" s="68" t="s">
        <v>135</v>
      </c>
      <c r="E69" s="69">
        <v>808202</v>
      </c>
      <c r="F69" s="69">
        <v>2</v>
      </c>
      <c r="G69" s="70" t="s">
        <v>261</v>
      </c>
      <c r="H69" s="70" t="s">
        <v>262</v>
      </c>
      <c r="K69" t="s">
        <v>611</v>
      </c>
      <c r="L69" t="s">
        <v>356</v>
      </c>
      <c r="M69">
        <v>808403</v>
      </c>
    </row>
    <row r="70" spans="3:13">
      <c r="C70" s="2" t="str">
        <f t="shared" si="3"/>
        <v>Blankaitė Ramunė</v>
      </c>
      <c r="D70" s="68" t="s">
        <v>135</v>
      </c>
      <c r="E70" s="69">
        <v>808203</v>
      </c>
      <c r="F70" s="69">
        <v>3</v>
      </c>
      <c r="G70" s="70" t="s">
        <v>263</v>
      </c>
      <c r="H70" s="70" t="s">
        <v>264</v>
      </c>
      <c r="K70" t="s">
        <v>524</v>
      </c>
      <c r="L70" t="s">
        <v>134</v>
      </c>
      <c r="M70">
        <v>808108</v>
      </c>
    </row>
    <row r="71" spans="3:13">
      <c r="C71" s="2" t="str">
        <f t="shared" si="3"/>
        <v>Blaževičiūtė Vilma</v>
      </c>
      <c r="D71" s="68" t="s">
        <v>135</v>
      </c>
      <c r="E71" s="69">
        <v>808204</v>
      </c>
      <c r="F71" s="69">
        <v>4</v>
      </c>
      <c r="G71" s="70" t="s">
        <v>265</v>
      </c>
      <c r="H71" s="70" t="s">
        <v>266</v>
      </c>
      <c r="K71" t="s">
        <v>670</v>
      </c>
      <c r="L71" t="s">
        <v>439</v>
      </c>
      <c r="M71">
        <v>808604</v>
      </c>
    </row>
    <row r="72" spans="3:13">
      <c r="C72" s="2" t="str">
        <f t="shared" si="3"/>
        <v>Brazauskaitė Ieva</v>
      </c>
      <c r="D72" s="68" t="s">
        <v>135</v>
      </c>
      <c r="E72" s="69">
        <v>808205</v>
      </c>
      <c r="F72" s="69">
        <v>5</v>
      </c>
      <c r="G72" s="70" t="s">
        <v>229</v>
      </c>
      <c r="H72" s="70" t="s">
        <v>267</v>
      </c>
      <c r="K72" t="s">
        <v>671</v>
      </c>
      <c r="L72" t="s">
        <v>439</v>
      </c>
      <c r="M72">
        <v>808605</v>
      </c>
    </row>
    <row r="73" spans="3:13">
      <c r="C73" s="2" t="str">
        <f t="shared" si="3"/>
        <v>Butvilas Lukas</v>
      </c>
      <c r="D73" s="68" t="s">
        <v>135</v>
      </c>
      <c r="E73" s="69">
        <v>808206</v>
      </c>
      <c r="F73" s="69">
        <v>6</v>
      </c>
      <c r="G73" s="70" t="s">
        <v>33</v>
      </c>
      <c r="H73" s="70" t="s">
        <v>268</v>
      </c>
      <c r="K73" t="s">
        <v>699</v>
      </c>
      <c r="L73" t="s">
        <v>479</v>
      </c>
      <c r="M73">
        <v>808703</v>
      </c>
    </row>
    <row r="74" spans="3:13">
      <c r="C74" s="2" t="str">
        <f t="shared" si="3"/>
        <v>Gnoivskis Nerijus</v>
      </c>
      <c r="D74" s="68" t="s">
        <v>135</v>
      </c>
      <c r="E74" s="69">
        <v>808207</v>
      </c>
      <c r="F74" s="69">
        <v>7</v>
      </c>
      <c r="G74" s="70" t="s">
        <v>269</v>
      </c>
      <c r="H74" s="70" t="s">
        <v>270</v>
      </c>
      <c r="K74" t="s">
        <v>525</v>
      </c>
      <c r="L74" t="s">
        <v>134</v>
      </c>
      <c r="M74">
        <v>808109</v>
      </c>
    </row>
    <row r="75" spans="3:13">
      <c r="C75" s="2" t="str">
        <f t="shared" si="3"/>
        <v>Janušytė Jovilė</v>
      </c>
      <c r="D75" s="68" t="s">
        <v>135</v>
      </c>
      <c r="E75" s="69">
        <v>808208</v>
      </c>
      <c r="F75" s="69">
        <v>8</v>
      </c>
      <c r="G75" s="70" t="s">
        <v>271</v>
      </c>
      <c r="H75" s="70" t="s">
        <v>272</v>
      </c>
      <c r="K75" t="s">
        <v>672</v>
      </c>
      <c r="L75" t="s">
        <v>439</v>
      </c>
      <c r="M75">
        <v>808606</v>
      </c>
    </row>
    <row r="76" spans="3:13">
      <c r="C76" s="2" t="str">
        <f t="shared" si="3"/>
        <v>Jonikas Antanas Edgaras</v>
      </c>
      <c r="D76" s="68" t="s">
        <v>135</v>
      </c>
      <c r="E76" s="69">
        <v>808209</v>
      </c>
      <c r="F76" s="69">
        <v>9</v>
      </c>
      <c r="G76" s="70" t="s">
        <v>273</v>
      </c>
      <c r="H76" s="70" t="s">
        <v>274</v>
      </c>
      <c r="K76" t="s">
        <v>584</v>
      </c>
      <c r="L76" t="s">
        <v>136</v>
      </c>
      <c r="M76">
        <v>808306</v>
      </c>
    </row>
    <row r="77" spans="3:13">
      <c r="C77" s="2" t="str">
        <f t="shared" si="3"/>
        <v>Kavaliauskas Jonas</v>
      </c>
      <c r="D77" s="68" t="s">
        <v>135</v>
      </c>
      <c r="E77" s="69">
        <v>808210</v>
      </c>
      <c r="F77" s="69">
        <v>10</v>
      </c>
      <c r="G77" s="70" t="s">
        <v>41</v>
      </c>
      <c r="H77" s="70" t="s">
        <v>275</v>
      </c>
      <c r="K77" t="s">
        <v>612</v>
      </c>
      <c r="L77" t="s">
        <v>356</v>
      </c>
      <c r="M77">
        <v>808404</v>
      </c>
    </row>
    <row r="78" spans="3:13">
      <c r="C78" s="2" t="str">
        <f t="shared" si="3"/>
        <v>Krukauskaitė Gabrielė</v>
      </c>
      <c r="D78" s="68" t="s">
        <v>135</v>
      </c>
      <c r="E78" s="69">
        <v>808211</v>
      </c>
      <c r="F78" s="69">
        <v>11</v>
      </c>
      <c r="G78" s="70" t="s">
        <v>120</v>
      </c>
      <c r="H78" s="70" t="s">
        <v>276</v>
      </c>
      <c r="K78" t="s">
        <v>644</v>
      </c>
      <c r="L78" t="s">
        <v>397</v>
      </c>
      <c r="M78">
        <v>808508</v>
      </c>
    </row>
    <row r="79" spans="3:13">
      <c r="C79" s="2" t="str">
        <f t="shared" si="3"/>
        <v>Kukys Arminas</v>
      </c>
      <c r="D79" s="68" t="s">
        <v>135</v>
      </c>
      <c r="E79" s="69">
        <v>808212</v>
      </c>
      <c r="F79" s="69">
        <v>12</v>
      </c>
      <c r="G79" s="70" t="s">
        <v>119</v>
      </c>
      <c r="H79" s="70" t="s">
        <v>277</v>
      </c>
      <c r="K79" t="s">
        <v>700</v>
      </c>
      <c r="L79" t="s">
        <v>479</v>
      </c>
      <c r="M79">
        <v>808704</v>
      </c>
    </row>
    <row r="80" spans="3:13">
      <c r="C80" s="2" t="str">
        <f>CONCATENATE(H80," ",G80)</f>
        <v>Latakas Dominykas</v>
      </c>
      <c r="D80" s="68" t="s">
        <v>135</v>
      </c>
      <c r="E80" s="69">
        <v>808213</v>
      </c>
      <c r="F80" s="69">
        <v>13</v>
      </c>
      <c r="G80" s="70" t="s">
        <v>278</v>
      </c>
      <c r="H80" s="70" t="s">
        <v>279</v>
      </c>
      <c r="K80" t="s">
        <v>585</v>
      </c>
      <c r="L80" t="s">
        <v>136</v>
      </c>
      <c r="M80">
        <v>808307</v>
      </c>
    </row>
    <row r="81" spans="3:13">
      <c r="C81" s="2" t="str">
        <f t="shared" si="3"/>
        <v>Lekavičius Eimantas</v>
      </c>
      <c r="D81" s="68" t="s">
        <v>135</v>
      </c>
      <c r="E81" s="69">
        <v>808214</v>
      </c>
      <c r="F81" s="69">
        <v>14</v>
      </c>
      <c r="G81" s="70" t="s">
        <v>215</v>
      </c>
      <c r="H81" s="70" t="s">
        <v>280</v>
      </c>
      <c r="K81" t="s">
        <v>701</v>
      </c>
      <c r="L81" t="s">
        <v>479</v>
      </c>
      <c r="M81">
        <v>808705</v>
      </c>
    </row>
    <row r="82" spans="3:13">
      <c r="C82" s="2" t="str">
        <f t="shared" si="3"/>
        <v>Makauskaitė Iveta</v>
      </c>
      <c r="D82" s="68" t="s">
        <v>135</v>
      </c>
      <c r="E82" s="69">
        <v>808215</v>
      </c>
      <c r="F82" s="69">
        <v>15</v>
      </c>
      <c r="G82" s="70" t="s">
        <v>281</v>
      </c>
      <c r="H82" s="70" t="s">
        <v>282</v>
      </c>
      <c r="K82" t="s">
        <v>554</v>
      </c>
      <c r="L82" t="s">
        <v>135</v>
      </c>
      <c r="M82">
        <v>808207</v>
      </c>
    </row>
    <row r="83" spans="3:13">
      <c r="C83" s="2" t="str">
        <f t="shared" si="3"/>
        <v>Manionytė Modesta</v>
      </c>
      <c r="D83" s="68" t="s">
        <v>135</v>
      </c>
      <c r="E83" s="69">
        <v>808216</v>
      </c>
      <c r="F83" s="69">
        <v>16</v>
      </c>
      <c r="G83" s="70" t="s">
        <v>283</v>
      </c>
      <c r="H83" s="70" t="s">
        <v>284</v>
      </c>
      <c r="K83" t="s">
        <v>526</v>
      </c>
      <c r="L83" t="s">
        <v>134</v>
      </c>
      <c r="M83">
        <v>808110</v>
      </c>
    </row>
    <row r="84" spans="3:13">
      <c r="C84" s="2" t="str">
        <f t="shared" si="3"/>
        <v>Martinavičiūtė Akvilė</v>
      </c>
      <c r="D84" s="68" t="s">
        <v>135</v>
      </c>
      <c r="E84" s="69">
        <v>808217</v>
      </c>
      <c r="F84" s="69">
        <v>17</v>
      </c>
      <c r="G84" s="70" t="s">
        <v>285</v>
      </c>
      <c r="H84" s="70" t="s">
        <v>286</v>
      </c>
      <c r="K84" t="s">
        <v>613</v>
      </c>
      <c r="L84" t="s">
        <v>356</v>
      </c>
      <c r="M84">
        <v>808405</v>
      </c>
    </row>
    <row r="85" spans="3:13">
      <c r="C85" s="2" t="str">
        <f t="shared" si="3"/>
        <v>Matijošaitytė Deimantė</v>
      </c>
      <c r="D85" s="68" t="s">
        <v>135</v>
      </c>
      <c r="E85" s="69">
        <v>808218</v>
      </c>
      <c r="F85" s="69">
        <v>18</v>
      </c>
      <c r="G85" s="70" t="s">
        <v>110</v>
      </c>
      <c r="H85" s="70" t="s">
        <v>287</v>
      </c>
      <c r="K85" t="s">
        <v>614</v>
      </c>
      <c r="L85" t="s">
        <v>356</v>
      </c>
      <c r="M85">
        <v>808406</v>
      </c>
    </row>
    <row r="86" spans="3:13">
      <c r="C86" s="2" t="str">
        <f t="shared" si="3"/>
        <v>Misiūnaitė Ugnė</v>
      </c>
      <c r="D86" s="68" t="s">
        <v>135</v>
      </c>
      <c r="E86" s="69">
        <v>808219</v>
      </c>
      <c r="F86" s="69">
        <v>19</v>
      </c>
      <c r="G86" s="70" t="s">
        <v>251</v>
      </c>
      <c r="H86" s="70" t="s">
        <v>288</v>
      </c>
      <c r="K86" t="s">
        <v>586</v>
      </c>
      <c r="L86" t="s">
        <v>136</v>
      </c>
      <c r="M86">
        <v>808308</v>
      </c>
    </row>
    <row r="87" spans="3:13">
      <c r="C87" s="2" t="str">
        <f t="shared" si="3"/>
        <v>Narušis Gytis</v>
      </c>
      <c r="D87" s="68" t="s">
        <v>135</v>
      </c>
      <c r="E87" s="69">
        <v>808220</v>
      </c>
      <c r="F87" s="69">
        <v>20</v>
      </c>
      <c r="G87" s="70" t="s">
        <v>289</v>
      </c>
      <c r="H87" s="70" t="s">
        <v>290</v>
      </c>
      <c r="K87" t="s">
        <v>555</v>
      </c>
      <c r="L87" t="s">
        <v>135</v>
      </c>
      <c r="M87">
        <v>808208</v>
      </c>
    </row>
    <row r="88" spans="3:13">
      <c r="C88" s="2" t="str">
        <f t="shared" si="3"/>
        <v>Norinkevičiūtė Jurgita</v>
      </c>
      <c r="D88" s="68" t="s">
        <v>135</v>
      </c>
      <c r="E88" s="69">
        <v>808221</v>
      </c>
      <c r="F88" s="69">
        <v>21</v>
      </c>
      <c r="G88" s="70" t="s">
        <v>291</v>
      </c>
      <c r="H88" s="70" t="s">
        <v>292</v>
      </c>
      <c r="K88" t="s">
        <v>702</v>
      </c>
      <c r="L88" t="s">
        <v>479</v>
      </c>
      <c r="M88">
        <v>808706</v>
      </c>
    </row>
    <row r="89" spans="3:13">
      <c r="C89" s="2" t="str">
        <f t="shared" si="3"/>
        <v>Pakutkaitė Samanta</v>
      </c>
      <c r="D89" s="68" t="s">
        <v>135</v>
      </c>
      <c r="E89" s="69">
        <v>808222</v>
      </c>
      <c r="F89" s="69">
        <v>22</v>
      </c>
      <c r="G89" s="70" t="s">
        <v>116</v>
      </c>
      <c r="H89" s="70" t="s">
        <v>293</v>
      </c>
      <c r="K89" t="s">
        <v>615</v>
      </c>
      <c r="L89" t="s">
        <v>356</v>
      </c>
      <c r="M89">
        <v>808407</v>
      </c>
    </row>
    <row r="90" spans="3:13">
      <c r="C90" s="2" t="str">
        <f t="shared" si="3"/>
        <v>Pavilionytė Karolina</v>
      </c>
      <c r="D90" s="68" t="s">
        <v>135</v>
      </c>
      <c r="E90" s="69">
        <v>808223</v>
      </c>
      <c r="F90" s="69">
        <v>23</v>
      </c>
      <c r="G90" s="70" t="s">
        <v>39</v>
      </c>
      <c r="H90" s="70" t="s">
        <v>294</v>
      </c>
      <c r="K90" t="s">
        <v>673</v>
      </c>
      <c r="L90" t="s">
        <v>439</v>
      </c>
      <c r="M90">
        <v>808607</v>
      </c>
    </row>
    <row r="91" spans="3:13">
      <c r="C91" s="2" t="str">
        <f t="shared" si="3"/>
        <v>Strauka Martynas</v>
      </c>
      <c r="D91" s="68" t="s">
        <v>135</v>
      </c>
      <c r="E91" s="69">
        <v>808224</v>
      </c>
      <c r="F91" s="69">
        <v>24</v>
      </c>
      <c r="G91" s="70" t="s">
        <v>295</v>
      </c>
      <c r="H91" s="70" t="s">
        <v>296</v>
      </c>
      <c r="K91" t="s">
        <v>556</v>
      </c>
      <c r="L91" t="s">
        <v>135</v>
      </c>
      <c r="M91">
        <v>808209</v>
      </c>
    </row>
    <row r="92" spans="3:13">
      <c r="C92" s="2" t="str">
        <f t="shared" si="3"/>
        <v>Šukauskaitė Kornelija</v>
      </c>
      <c r="D92" s="68" t="s">
        <v>135</v>
      </c>
      <c r="E92" s="69">
        <v>808225</v>
      </c>
      <c r="F92" s="69">
        <v>25</v>
      </c>
      <c r="G92" s="70" t="s">
        <v>106</v>
      </c>
      <c r="H92" s="70" t="s">
        <v>298</v>
      </c>
      <c r="K92" t="s">
        <v>527</v>
      </c>
      <c r="L92" t="s">
        <v>134</v>
      </c>
      <c r="M92">
        <v>808111</v>
      </c>
    </row>
    <row r="93" spans="3:13">
      <c r="C93" s="2" t="str">
        <f t="shared" si="3"/>
        <v>Vaičekauskaitė Beatričė</v>
      </c>
      <c r="D93" s="68" t="s">
        <v>135</v>
      </c>
      <c r="E93" s="69">
        <v>808226</v>
      </c>
      <c r="F93" s="69">
        <v>26</v>
      </c>
      <c r="G93" s="70" t="s">
        <v>299</v>
      </c>
      <c r="H93" s="70" t="s">
        <v>300</v>
      </c>
      <c r="K93" t="s">
        <v>587</v>
      </c>
      <c r="L93" t="s">
        <v>136</v>
      </c>
      <c r="M93">
        <v>808309</v>
      </c>
    </row>
    <row r="94" spans="3:13">
      <c r="C94" s="2" t="str">
        <f t="shared" si="3"/>
        <v>Velykytė Evelina</v>
      </c>
      <c r="D94" s="68" t="s">
        <v>135</v>
      </c>
      <c r="E94" s="69">
        <v>808227</v>
      </c>
      <c r="F94" s="69">
        <v>27</v>
      </c>
      <c r="G94" s="70" t="s">
        <v>301</v>
      </c>
      <c r="H94" s="70" t="s">
        <v>302</v>
      </c>
      <c r="K94" t="s">
        <v>703</v>
      </c>
      <c r="L94" t="s">
        <v>479</v>
      </c>
      <c r="M94">
        <v>808707</v>
      </c>
    </row>
    <row r="95" spans="3:13">
      <c r="C95" s="2" t="str">
        <f t="shared" si="3"/>
        <v>Venclavičius Linas</v>
      </c>
      <c r="D95" s="68" t="s">
        <v>135</v>
      </c>
      <c r="E95" s="69">
        <v>808228</v>
      </c>
      <c r="F95" s="69">
        <v>28</v>
      </c>
      <c r="G95" s="70" t="s">
        <v>303</v>
      </c>
      <c r="H95" s="70" t="s">
        <v>304</v>
      </c>
      <c r="K95" t="s">
        <v>645</v>
      </c>
      <c r="L95" t="s">
        <v>397</v>
      </c>
      <c r="M95">
        <v>808509</v>
      </c>
    </row>
    <row r="96" spans="3:13">
      <c r="C96" s="2" t="str">
        <f t="shared" si="3"/>
        <v>Venslauskas Mindaugas</v>
      </c>
      <c r="D96" s="68" t="s">
        <v>135</v>
      </c>
      <c r="E96" s="69">
        <v>808229</v>
      </c>
      <c r="F96" s="69">
        <v>29</v>
      </c>
      <c r="G96" s="70" t="s">
        <v>305</v>
      </c>
      <c r="H96" s="70" t="s">
        <v>306</v>
      </c>
      <c r="K96" t="s">
        <v>674</v>
      </c>
      <c r="L96" t="s">
        <v>439</v>
      </c>
      <c r="M96">
        <v>808608</v>
      </c>
    </row>
    <row r="97" spans="3:13">
      <c r="C97" s="2" t="str">
        <f t="shared" si="3"/>
        <v>Vidikas Vitoldas</v>
      </c>
      <c r="D97" s="68" t="s">
        <v>135</v>
      </c>
      <c r="E97" s="69">
        <v>808230</v>
      </c>
      <c r="F97" s="69">
        <v>30</v>
      </c>
      <c r="G97" s="70" t="s">
        <v>307</v>
      </c>
      <c r="H97" s="70" t="s">
        <v>308</v>
      </c>
      <c r="K97" t="s">
        <v>528</v>
      </c>
      <c r="L97" t="s">
        <v>134</v>
      </c>
      <c r="M97">
        <v>808112</v>
      </c>
    </row>
    <row r="98" spans="3:13">
      <c r="C98" s="2" t="str">
        <f t="shared" si="3"/>
        <v>Volkovas Matas</v>
      </c>
      <c r="D98" s="68" t="s">
        <v>135</v>
      </c>
      <c r="E98" s="69">
        <v>808231</v>
      </c>
      <c r="F98" s="69">
        <v>31</v>
      </c>
      <c r="G98" s="70" t="s">
        <v>115</v>
      </c>
      <c r="H98" s="70" t="s">
        <v>309</v>
      </c>
      <c r="K98" t="s">
        <v>588</v>
      </c>
      <c r="L98" t="s">
        <v>136</v>
      </c>
      <c r="M98">
        <v>808310</v>
      </c>
    </row>
    <row r="99" spans="3:13">
      <c r="C99" s="2" t="str">
        <f t="shared" si="3"/>
        <v>Abrasonis Nerijus</v>
      </c>
      <c r="D99" s="68" t="s">
        <v>136</v>
      </c>
      <c r="E99" s="69">
        <v>808301</v>
      </c>
      <c r="F99" s="69">
        <v>1</v>
      </c>
      <c r="G99" s="70" t="s">
        <v>269</v>
      </c>
      <c r="H99" s="70" t="s">
        <v>310</v>
      </c>
      <c r="K99" t="s">
        <v>557</v>
      </c>
      <c r="L99" t="s">
        <v>135</v>
      </c>
      <c r="M99">
        <v>808210</v>
      </c>
    </row>
    <row r="100" spans="3:13">
      <c r="C100" s="2" t="str">
        <f t="shared" si="3"/>
        <v>Aleksandravičiūtė Miglė</v>
      </c>
      <c r="D100" s="68" t="s">
        <v>136</v>
      </c>
      <c r="E100" s="69">
        <v>808302</v>
      </c>
      <c r="F100" s="69">
        <v>2</v>
      </c>
      <c r="G100" s="70" t="s">
        <v>43</v>
      </c>
      <c r="H100" s="70" t="s">
        <v>311</v>
      </c>
      <c r="K100" t="s">
        <v>616</v>
      </c>
      <c r="L100" t="s">
        <v>356</v>
      </c>
      <c r="M100">
        <v>808408</v>
      </c>
    </row>
    <row r="101" spans="3:13">
      <c r="C101" s="2" t="str">
        <f t="shared" si="3"/>
        <v>Bulavas Mantas</v>
      </c>
      <c r="D101" s="68" t="s">
        <v>136</v>
      </c>
      <c r="E101" s="69">
        <v>808303</v>
      </c>
      <c r="F101" s="69">
        <v>3</v>
      </c>
      <c r="G101" s="70" t="s">
        <v>223</v>
      </c>
      <c r="H101" s="70" t="s">
        <v>312</v>
      </c>
      <c r="K101" t="s">
        <v>617</v>
      </c>
      <c r="L101" t="s">
        <v>356</v>
      </c>
      <c r="M101">
        <v>808409</v>
      </c>
    </row>
    <row r="102" spans="3:13">
      <c r="C102" s="2" t="str">
        <f t="shared" si="3"/>
        <v>Bušmanas Aidas</v>
      </c>
      <c r="D102" s="68" t="s">
        <v>136</v>
      </c>
      <c r="E102" s="69">
        <v>808304</v>
      </c>
      <c r="F102" s="69">
        <v>4</v>
      </c>
      <c r="G102" s="70" t="s">
        <v>313</v>
      </c>
      <c r="H102" s="70" t="s">
        <v>314</v>
      </c>
      <c r="K102" t="s">
        <v>675</v>
      </c>
      <c r="L102" t="s">
        <v>439</v>
      </c>
      <c r="M102">
        <v>808609</v>
      </c>
    </row>
    <row r="103" spans="3:13">
      <c r="C103" s="2" t="str">
        <f t="shared" ref="C103:C166" si="4">CONCATENATE(H103," ",G103)</f>
        <v>Čepaitė Miglė</v>
      </c>
      <c r="D103" s="68" t="s">
        <v>136</v>
      </c>
      <c r="E103" s="69">
        <v>808305</v>
      </c>
      <c r="F103" s="69">
        <v>5</v>
      </c>
      <c r="G103" s="70" t="s">
        <v>43</v>
      </c>
      <c r="H103" s="70" t="s">
        <v>315</v>
      </c>
      <c r="K103" t="s">
        <v>676</v>
      </c>
      <c r="L103" t="s">
        <v>439</v>
      </c>
      <c r="M103">
        <v>808610</v>
      </c>
    </row>
    <row r="104" spans="3:13">
      <c r="C104" s="2" t="str">
        <f t="shared" si="4"/>
        <v>Gatelytė Aistė</v>
      </c>
      <c r="D104" s="68" t="s">
        <v>136</v>
      </c>
      <c r="E104" s="69">
        <v>808306</v>
      </c>
      <c r="F104" s="69">
        <v>6</v>
      </c>
      <c r="G104" s="70" t="s">
        <v>316</v>
      </c>
      <c r="H104" s="70" t="s">
        <v>317</v>
      </c>
      <c r="K104" t="s">
        <v>646</v>
      </c>
      <c r="L104" t="s">
        <v>397</v>
      </c>
      <c r="M104">
        <v>808510</v>
      </c>
    </row>
    <row r="105" spans="3:13">
      <c r="C105" s="2" t="str">
        <f t="shared" si="4"/>
        <v>Ginelevičiūtė Dominyka</v>
      </c>
      <c r="D105" s="68" t="s">
        <v>136</v>
      </c>
      <c r="E105" s="69">
        <v>808307</v>
      </c>
      <c r="F105" s="69">
        <v>7</v>
      </c>
      <c r="G105" s="70" t="s">
        <v>114</v>
      </c>
      <c r="H105" s="70" t="s">
        <v>318</v>
      </c>
      <c r="K105" t="s">
        <v>647</v>
      </c>
      <c r="L105" t="s">
        <v>397</v>
      </c>
      <c r="M105">
        <v>808511</v>
      </c>
    </row>
    <row r="106" spans="3:13">
      <c r="C106" s="2" t="str">
        <f t="shared" si="4"/>
        <v>Jagelavičius Mantas</v>
      </c>
      <c r="D106" s="68" t="s">
        <v>136</v>
      </c>
      <c r="E106" s="69">
        <v>808308</v>
      </c>
      <c r="F106" s="69">
        <v>8</v>
      </c>
      <c r="G106" s="70" t="s">
        <v>223</v>
      </c>
      <c r="H106" s="70" t="s">
        <v>319</v>
      </c>
      <c r="K106" t="s">
        <v>529</v>
      </c>
      <c r="L106" t="s">
        <v>134</v>
      </c>
      <c r="M106">
        <v>808113</v>
      </c>
    </row>
    <row r="107" spans="3:13">
      <c r="C107" s="2" t="str">
        <f t="shared" si="4"/>
        <v>Kaminskaitė Gabrielė</v>
      </c>
      <c r="D107" s="68" t="s">
        <v>136</v>
      </c>
      <c r="E107" s="69">
        <v>808309</v>
      </c>
      <c r="F107" s="69">
        <v>9</v>
      </c>
      <c r="G107" s="70" t="s">
        <v>120</v>
      </c>
      <c r="H107" s="70" t="s">
        <v>320</v>
      </c>
      <c r="K107" t="s">
        <v>618</v>
      </c>
      <c r="L107" t="s">
        <v>356</v>
      </c>
      <c r="M107">
        <v>808410</v>
      </c>
    </row>
    <row r="108" spans="3:13">
      <c r="C108" s="2" t="str">
        <f t="shared" si="4"/>
        <v>Kaupas Redas</v>
      </c>
      <c r="D108" s="68" t="s">
        <v>136</v>
      </c>
      <c r="E108" s="69">
        <v>808310</v>
      </c>
      <c r="F108" s="69">
        <v>10</v>
      </c>
      <c r="G108" s="70" t="s">
        <v>321</v>
      </c>
      <c r="H108" s="70" t="s">
        <v>322</v>
      </c>
      <c r="K108" t="s">
        <v>589</v>
      </c>
      <c r="L108" t="s">
        <v>136</v>
      </c>
      <c r="M108">
        <v>808311</v>
      </c>
    </row>
    <row r="109" spans="3:13">
      <c r="C109" s="2" t="str">
        <f t="shared" si="4"/>
        <v>Končius Žygimantas</v>
      </c>
      <c r="D109" s="68" t="s">
        <v>136</v>
      </c>
      <c r="E109" s="69">
        <v>808311</v>
      </c>
      <c r="F109" s="69">
        <v>11</v>
      </c>
      <c r="G109" s="70" t="s">
        <v>323</v>
      </c>
      <c r="H109" s="70" t="s">
        <v>324</v>
      </c>
      <c r="K109" t="s">
        <v>648</v>
      </c>
      <c r="L109" t="s">
        <v>397</v>
      </c>
      <c r="M109">
        <v>808512</v>
      </c>
    </row>
    <row r="110" spans="3:13">
      <c r="C110" s="2" t="str">
        <f t="shared" si="4"/>
        <v>Kunickas Vytenis</v>
      </c>
      <c r="D110" s="68" t="s">
        <v>136</v>
      </c>
      <c r="E110" s="69">
        <v>808312</v>
      </c>
      <c r="F110" s="69">
        <v>12</v>
      </c>
      <c r="G110" s="70" t="s">
        <v>112</v>
      </c>
      <c r="H110" s="70" t="s">
        <v>325</v>
      </c>
      <c r="K110" t="s">
        <v>619</v>
      </c>
      <c r="L110" t="s">
        <v>356</v>
      </c>
      <c r="M110">
        <v>808411</v>
      </c>
    </row>
    <row r="111" spans="3:13">
      <c r="C111" s="2" t="str">
        <f t="shared" si="4"/>
        <v>Lenčiauskaitė Šarūnė</v>
      </c>
      <c r="D111" s="68" t="s">
        <v>136</v>
      </c>
      <c r="E111" s="69">
        <v>808313</v>
      </c>
      <c r="F111" s="69">
        <v>13</v>
      </c>
      <c r="G111" s="70" t="s">
        <v>326</v>
      </c>
      <c r="H111" s="70" t="s">
        <v>327</v>
      </c>
      <c r="K111" t="s">
        <v>530</v>
      </c>
      <c r="L111" t="s">
        <v>134</v>
      </c>
      <c r="M111">
        <v>808114</v>
      </c>
    </row>
    <row r="112" spans="3:13">
      <c r="C112" s="2" t="str">
        <f t="shared" si="4"/>
        <v>Litvinaitė Gabija</v>
      </c>
      <c r="D112" s="68" t="s">
        <v>136</v>
      </c>
      <c r="E112" s="69">
        <v>808314</v>
      </c>
      <c r="F112" s="69">
        <v>14</v>
      </c>
      <c r="G112" s="70" t="s">
        <v>42</v>
      </c>
      <c r="H112" s="70" t="s">
        <v>328</v>
      </c>
      <c r="K112" t="s">
        <v>677</v>
      </c>
      <c r="L112" t="s">
        <v>439</v>
      </c>
      <c r="M112">
        <v>808611</v>
      </c>
    </row>
    <row r="113" spans="3:13">
      <c r="C113" s="2" t="str">
        <f t="shared" si="4"/>
        <v>Nasickaitė Agnė</v>
      </c>
      <c r="D113" s="68" t="s">
        <v>136</v>
      </c>
      <c r="E113" s="69">
        <v>808315</v>
      </c>
      <c r="F113" s="69">
        <v>15</v>
      </c>
      <c r="G113" s="70" t="s">
        <v>329</v>
      </c>
      <c r="H113" s="70" t="s">
        <v>330</v>
      </c>
      <c r="K113" t="s">
        <v>678</v>
      </c>
      <c r="L113" t="s">
        <v>439</v>
      </c>
      <c r="M113">
        <v>808612</v>
      </c>
    </row>
    <row r="114" spans="3:13">
      <c r="C114" s="2" t="str">
        <f t="shared" si="4"/>
        <v>Patinskas Dovydas</v>
      </c>
      <c r="D114" s="68" t="s">
        <v>136</v>
      </c>
      <c r="E114" s="69">
        <v>808316</v>
      </c>
      <c r="F114" s="69">
        <v>16</v>
      </c>
      <c r="G114" s="70" t="s">
        <v>331</v>
      </c>
      <c r="H114" s="70" t="s">
        <v>332</v>
      </c>
      <c r="K114" t="s">
        <v>649</v>
      </c>
      <c r="L114" t="s">
        <v>397</v>
      </c>
      <c r="M114">
        <v>808513</v>
      </c>
    </row>
    <row r="115" spans="3:13">
      <c r="C115" s="2" t="str">
        <f t="shared" si="4"/>
        <v>Petkus Modestas</v>
      </c>
      <c r="D115" s="68" t="s">
        <v>136</v>
      </c>
      <c r="E115" s="69">
        <v>808317</v>
      </c>
      <c r="F115" s="69">
        <v>17</v>
      </c>
      <c r="G115" s="70" t="s">
        <v>333</v>
      </c>
      <c r="H115" s="70" t="s">
        <v>334</v>
      </c>
      <c r="K115" t="s">
        <v>558</v>
      </c>
      <c r="L115" t="s">
        <v>135</v>
      </c>
      <c r="M115">
        <v>808211</v>
      </c>
    </row>
    <row r="116" spans="3:13">
      <c r="C116" s="2" t="str">
        <f t="shared" si="4"/>
        <v>Rinkevičiūtė Greta</v>
      </c>
      <c r="D116" s="68" t="s">
        <v>136</v>
      </c>
      <c r="E116" s="69">
        <v>808318</v>
      </c>
      <c r="F116" s="69">
        <v>18</v>
      </c>
      <c r="G116" s="70" t="s">
        <v>335</v>
      </c>
      <c r="H116" s="70" t="s">
        <v>336</v>
      </c>
      <c r="K116" t="s">
        <v>704</v>
      </c>
      <c r="L116" t="s">
        <v>479</v>
      </c>
      <c r="M116">
        <v>808708</v>
      </c>
    </row>
    <row r="117" spans="3:13">
      <c r="C117" s="2" t="str">
        <f t="shared" si="4"/>
        <v>Sankauskas Laurynas</v>
      </c>
      <c r="D117" s="68" t="s">
        <v>136</v>
      </c>
      <c r="E117" s="69">
        <v>808319</v>
      </c>
      <c r="F117" s="69">
        <v>19</v>
      </c>
      <c r="G117" s="70" t="s">
        <v>113</v>
      </c>
      <c r="H117" s="70" t="s">
        <v>337</v>
      </c>
      <c r="K117" t="s">
        <v>620</v>
      </c>
      <c r="L117" t="s">
        <v>356</v>
      </c>
      <c r="M117">
        <v>808412</v>
      </c>
    </row>
    <row r="118" spans="3:13">
      <c r="C118" s="2" t="str">
        <f t="shared" si="4"/>
        <v>Stadulis Petras</v>
      </c>
      <c r="D118" s="68" t="s">
        <v>136</v>
      </c>
      <c r="E118" s="69">
        <v>808320</v>
      </c>
      <c r="F118" s="69">
        <v>20</v>
      </c>
      <c r="G118" s="70" t="s">
        <v>338</v>
      </c>
      <c r="H118" s="70" t="s">
        <v>339</v>
      </c>
      <c r="K118" t="s">
        <v>531</v>
      </c>
      <c r="L118" t="s">
        <v>134</v>
      </c>
      <c r="M118">
        <v>808115</v>
      </c>
    </row>
    <row r="119" spans="3:13">
      <c r="C119" s="2" t="str">
        <f t="shared" si="4"/>
        <v>Sutkutė Emilija</v>
      </c>
      <c r="D119" s="68" t="s">
        <v>136</v>
      </c>
      <c r="E119" s="69">
        <v>808321</v>
      </c>
      <c r="F119" s="69">
        <v>21</v>
      </c>
      <c r="G119" s="70" t="s">
        <v>340</v>
      </c>
      <c r="H119" s="70" t="s">
        <v>341</v>
      </c>
      <c r="K119" t="s">
        <v>679</v>
      </c>
      <c r="L119" t="s">
        <v>439</v>
      </c>
      <c r="M119">
        <v>808613</v>
      </c>
    </row>
    <row r="120" spans="3:13">
      <c r="C120" s="2" t="str">
        <f t="shared" si="4"/>
        <v>Šnipaitis Dovydas</v>
      </c>
      <c r="D120" s="68" t="s">
        <v>136</v>
      </c>
      <c r="E120" s="69">
        <v>808322</v>
      </c>
      <c r="F120" s="69">
        <v>22</v>
      </c>
      <c r="G120" s="70" t="s">
        <v>331</v>
      </c>
      <c r="H120" s="70" t="s">
        <v>342</v>
      </c>
      <c r="K120" t="s">
        <v>559</v>
      </c>
      <c r="L120" t="s">
        <v>135</v>
      </c>
      <c r="M120">
        <v>808212</v>
      </c>
    </row>
    <row r="121" spans="3:13">
      <c r="C121" s="2" t="str">
        <f t="shared" si="4"/>
        <v>Vainauskas Lukas</v>
      </c>
      <c r="D121" s="68" t="s">
        <v>136</v>
      </c>
      <c r="E121" s="69">
        <v>808323</v>
      </c>
      <c r="F121" s="69">
        <v>23</v>
      </c>
      <c r="G121" s="70" t="s">
        <v>33</v>
      </c>
      <c r="H121" s="70" t="s">
        <v>343</v>
      </c>
      <c r="K121" t="s">
        <v>650</v>
      </c>
      <c r="L121" t="s">
        <v>397</v>
      </c>
      <c r="M121">
        <v>808514</v>
      </c>
    </row>
    <row r="122" spans="3:13">
      <c r="C122" s="2" t="str">
        <f t="shared" si="4"/>
        <v>Valiaugaitė Inga</v>
      </c>
      <c r="D122" s="68" t="s">
        <v>136</v>
      </c>
      <c r="E122" s="69">
        <v>808324</v>
      </c>
      <c r="F122" s="69">
        <v>24</v>
      </c>
      <c r="G122" s="70" t="s">
        <v>344</v>
      </c>
      <c r="H122" s="70" t="s">
        <v>345</v>
      </c>
      <c r="K122" t="s">
        <v>590</v>
      </c>
      <c r="L122" t="s">
        <v>136</v>
      </c>
      <c r="M122">
        <v>808312</v>
      </c>
    </row>
    <row r="123" spans="3:13">
      <c r="C123" s="2" t="str">
        <f t="shared" si="4"/>
        <v>Vileišis Povilas</v>
      </c>
      <c r="D123" s="68" t="s">
        <v>136</v>
      </c>
      <c r="E123" s="69">
        <v>808325</v>
      </c>
      <c r="F123" s="69">
        <v>25</v>
      </c>
      <c r="G123" s="70" t="s">
        <v>346</v>
      </c>
      <c r="H123" s="70" t="s">
        <v>347</v>
      </c>
      <c r="K123" t="s">
        <v>705</v>
      </c>
      <c r="L123" t="s">
        <v>479</v>
      </c>
      <c r="M123">
        <v>808709</v>
      </c>
    </row>
    <row r="124" spans="3:13">
      <c r="C124" s="2" t="str">
        <f t="shared" si="4"/>
        <v>Vyšniauskas Klaidas</v>
      </c>
      <c r="D124" s="68" t="s">
        <v>136</v>
      </c>
      <c r="E124" s="69">
        <v>808326</v>
      </c>
      <c r="F124" s="69">
        <v>26</v>
      </c>
      <c r="G124" s="70" t="s">
        <v>348</v>
      </c>
      <c r="H124" s="70" t="s">
        <v>349</v>
      </c>
      <c r="K124" t="s">
        <v>651</v>
      </c>
      <c r="L124" t="s">
        <v>397</v>
      </c>
      <c r="M124">
        <v>808515</v>
      </c>
    </row>
    <row r="125" spans="3:13">
      <c r="C125" s="2" t="str">
        <f t="shared" si="4"/>
        <v>Zdanavičius Martynas</v>
      </c>
      <c r="D125" s="68" t="s">
        <v>136</v>
      </c>
      <c r="E125" s="69">
        <v>808327</v>
      </c>
      <c r="F125" s="69">
        <v>27</v>
      </c>
      <c r="G125" s="70" t="s">
        <v>295</v>
      </c>
      <c r="H125" s="70" t="s">
        <v>350</v>
      </c>
      <c r="K125" t="s">
        <v>532</v>
      </c>
      <c r="L125" t="s">
        <v>134</v>
      </c>
      <c r="M125">
        <v>808116</v>
      </c>
    </row>
    <row r="126" spans="3:13">
      <c r="C126" s="2" t="str">
        <f t="shared" si="4"/>
        <v>Žemaitytė Justina</v>
      </c>
      <c r="D126" s="68" t="s">
        <v>136</v>
      </c>
      <c r="E126" s="69">
        <v>808328</v>
      </c>
      <c r="F126" s="69">
        <v>28</v>
      </c>
      <c r="G126" s="70" t="s">
        <v>351</v>
      </c>
      <c r="H126" s="70" t="s">
        <v>352</v>
      </c>
      <c r="K126" t="s">
        <v>680</v>
      </c>
      <c r="L126" t="s">
        <v>439</v>
      </c>
      <c r="M126">
        <v>808614</v>
      </c>
    </row>
    <row r="127" spans="3:13">
      <c r="C127" s="2" t="str">
        <f t="shared" si="4"/>
        <v>Žilinskas Rokas</v>
      </c>
      <c r="D127" s="68" t="s">
        <v>136</v>
      </c>
      <c r="E127" s="69">
        <v>808329</v>
      </c>
      <c r="F127" s="69">
        <v>29</v>
      </c>
      <c r="G127" s="70" t="s">
        <v>353</v>
      </c>
      <c r="H127" s="70" t="s">
        <v>354</v>
      </c>
      <c r="K127" t="s">
        <v>681</v>
      </c>
      <c r="L127" t="s">
        <v>439</v>
      </c>
      <c r="M127">
        <v>808615</v>
      </c>
    </row>
    <row r="128" spans="3:13">
      <c r="C128" s="2" t="str">
        <f t="shared" si="4"/>
        <v>Žiūrys Martynas</v>
      </c>
      <c r="D128" s="68" t="s">
        <v>136</v>
      </c>
      <c r="E128" s="69">
        <v>808330</v>
      </c>
      <c r="F128" s="69">
        <v>30</v>
      </c>
      <c r="G128" s="70" t="s">
        <v>295</v>
      </c>
      <c r="H128" s="70" t="s">
        <v>355</v>
      </c>
      <c r="K128" t="s">
        <v>560</v>
      </c>
      <c r="L128" t="s">
        <v>135</v>
      </c>
      <c r="M128">
        <v>808213</v>
      </c>
    </row>
    <row r="129" spans="3:13">
      <c r="C129" s="2" t="str">
        <f t="shared" si="4"/>
        <v>Bartusevičius Domantas</v>
      </c>
      <c r="D129" s="68" t="s">
        <v>356</v>
      </c>
      <c r="E129" s="69">
        <v>808401</v>
      </c>
      <c r="F129" s="69">
        <v>1</v>
      </c>
      <c r="G129" s="70" t="s">
        <v>104</v>
      </c>
      <c r="H129" s="70" t="s">
        <v>357</v>
      </c>
      <c r="K129" t="s">
        <v>621</v>
      </c>
      <c r="L129" t="s">
        <v>356</v>
      </c>
      <c r="M129">
        <v>808413</v>
      </c>
    </row>
    <row r="130" spans="3:13">
      <c r="C130" s="2" t="str">
        <f t="shared" si="4"/>
        <v>Čemerkaitė Iveta</v>
      </c>
      <c r="D130" s="68" t="s">
        <v>356</v>
      </c>
      <c r="E130" s="69">
        <v>808402</v>
      </c>
      <c r="F130" s="69">
        <v>2</v>
      </c>
      <c r="G130" s="70" t="s">
        <v>281</v>
      </c>
      <c r="H130" s="70" t="s">
        <v>358</v>
      </c>
      <c r="K130" t="s">
        <v>561</v>
      </c>
      <c r="L130" t="s">
        <v>135</v>
      </c>
      <c r="M130">
        <v>808214</v>
      </c>
    </row>
    <row r="131" spans="3:13">
      <c r="C131" s="2" t="str">
        <f t="shared" si="4"/>
        <v>Daukšas Ainis Jokūbas</v>
      </c>
      <c r="D131" s="68" t="s">
        <v>356</v>
      </c>
      <c r="E131" s="69">
        <v>808403</v>
      </c>
      <c r="F131" s="69">
        <v>3</v>
      </c>
      <c r="G131" s="70" t="s">
        <v>359</v>
      </c>
      <c r="H131" s="70" t="s">
        <v>360</v>
      </c>
      <c r="K131" t="s">
        <v>591</v>
      </c>
      <c r="L131" t="s">
        <v>136</v>
      </c>
      <c r="M131">
        <v>808313</v>
      </c>
    </row>
    <row r="132" spans="3:13">
      <c r="C132" s="2" t="str">
        <f t="shared" si="4"/>
        <v>Gelmanas Karolis</v>
      </c>
      <c r="D132" s="68" t="s">
        <v>356</v>
      </c>
      <c r="E132" s="69">
        <v>808404</v>
      </c>
      <c r="F132" s="69">
        <v>4</v>
      </c>
      <c r="G132" s="70" t="s">
        <v>99</v>
      </c>
      <c r="H132" s="70" t="s">
        <v>361</v>
      </c>
      <c r="K132" t="s">
        <v>592</v>
      </c>
      <c r="L132" t="s">
        <v>136</v>
      </c>
      <c r="M132">
        <v>808314</v>
      </c>
    </row>
    <row r="133" spans="3:13">
      <c r="C133" s="2" t="str">
        <f t="shared" si="4"/>
        <v>Grigaliūnas Gediminas</v>
      </c>
      <c r="D133" s="68" t="s">
        <v>356</v>
      </c>
      <c r="E133" s="69">
        <v>808405</v>
      </c>
      <c r="F133" s="69">
        <v>5</v>
      </c>
      <c r="G133" s="70" t="s">
        <v>246</v>
      </c>
      <c r="H133" s="70" t="s">
        <v>362</v>
      </c>
      <c r="K133" t="s">
        <v>622</v>
      </c>
      <c r="L133" t="s">
        <v>356</v>
      </c>
      <c r="M133">
        <v>808414</v>
      </c>
    </row>
    <row r="134" spans="3:13">
      <c r="C134" s="2" t="str">
        <f t="shared" si="4"/>
        <v>Ivanovaitė Evelina</v>
      </c>
      <c r="D134" s="68" t="s">
        <v>356</v>
      </c>
      <c r="E134" s="69">
        <v>808406</v>
      </c>
      <c r="F134" s="69">
        <v>6</v>
      </c>
      <c r="G134" s="70" t="s">
        <v>301</v>
      </c>
      <c r="H134" s="70" t="s">
        <v>363</v>
      </c>
      <c r="K134" t="s">
        <v>682</v>
      </c>
      <c r="L134" t="s">
        <v>439</v>
      </c>
      <c r="M134">
        <v>808616</v>
      </c>
    </row>
    <row r="135" spans="3:13">
      <c r="C135" s="2" t="str">
        <f t="shared" si="4"/>
        <v>Jenerikas Romualdas</v>
      </c>
      <c r="D135" s="68" t="s">
        <v>356</v>
      </c>
      <c r="E135" s="69">
        <v>808407</v>
      </c>
      <c r="F135" s="69">
        <v>7</v>
      </c>
      <c r="G135" s="70" t="s">
        <v>364</v>
      </c>
      <c r="H135" s="70" t="s">
        <v>365</v>
      </c>
      <c r="K135" t="s">
        <v>562</v>
      </c>
      <c r="L135" t="s">
        <v>135</v>
      </c>
      <c r="M135">
        <v>808215</v>
      </c>
    </row>
    <row r="136" spans="3:13">
      <c r="C136" s="2" t="str">
        <f t="shared" si="4"/>
        <v>Kazakevičius Rytis</v>
      </c>
      <c r="D136" s="68" t="s">
        <v>356</v>
      </c>
      <c r="E136" s="69">
        <v>808408</v>
      </c>
      <c r="F136" s="69">
        <v>8</v>
      </c>
      <c r="G136" s="70" t="s">
        <v>366</v>
      </c>
      <c r="H136" s="70" t="s">
        <v>367</v>
      </c>
      <c r="K136" t="s">
        <v>683</v>
      </c>
      <c r="L136" t="s">
        <v>439</v>
      </c>
      <c r="M136">
        <v>808617</v>
      </c>
    </row>
    <row r="137" spans="3:13">
      <c r="C137" s="2" t="str">
        <f t="shared" si="4"/>
        <v>Kerševičiūtė Meda</v>
      </c>
      <c r="D137" s="68" t="s">
        <v>356</v>
      </c>
      <c r="E137" s="69">
        <v>808409</v>
      </c>
      <c r="F137" s="69">
        <v>9</v>
      </c>
      <c r="G137" s="70" t="s">
        <v>368</v>
      </c>
      <c r="H137" s="70" t="s">
        <v>369</v>
      </c>
      <c r="K137" t="s">
        <v>563</v>
      </c>
      <c r="L137" t="s">
        <v>135</v>
      </c>
      <c r="M137">
        <v>808216</v>
      </c>
    </row>
    <row r="138" spans="3:13">
      <c r="C138" s="2" t="str">
        <f t="shared" si="4"/>
        <v>Knizikevičius Lukas</v>
      </c>
      <c r="D138" s="68" t="s">
        <v>356</v>
      </c>
      <c r="E138" s="69">
        <v>808410</v>
      </c>
      <c r="F138" s="69">
        <v>10</v>
      </c>
      <c r="G138" s="70" t="s">
        <v>33</v>
      </c>
      <c r="H138" s="70" t="s">
        <v>370</v>
      </c>
      <c r="K138" t="s">
        <v>706</v>
      </c>
      <c r="L138" t="s">
        <v>479</v>
      </c>
      <c r="M138">
        <v>808710</v>
      </c>
    </row>
    <row r="139" spans="3:13">
      <c r="C139" s="2" t="str">
        <f t="shared" si="4"/>
        <v>Košel Artūras</v>
      </c>
      <c r="D139" s="68" t="s">
        <v>356</v>
      </c>
      <c r="E139" s="69">
        <v>808411</v>
      </c>
      <c r="F139" s="69">
        <v>11</v>
      </c>
      <c r="G139" s="70" t="s">
        <v>371</v>
      </c>
      <c r="H139" s="70" t="s">
        <v>372</v>
      </c>
      <c r="K139" t="s">
        <v>564</v>
      </c>
      <c r="L139" t="s">
        <v>135</v>
      </c>
      <c r="M139">
        <v>808217</v>
      </c>
    </row>
    <row r="140" spans="3:13">
      <c r="C140" s="2" t="str">
        <f t="shared" si="4"/>
        <v>Kučinskas Domantas</v>
      </c>
      <c r="D140" s="68" t="s">
        <v>356</v>
      </c>
      <c r="E140" s="69">
        <v>808412</v>
      </c>
      <c r="F140" s="69">
        <v>12</v>
      </c>
      <c r="G140" s="70" t="s">
        <v>104</v>
      </c>
      <c r="H140" s="70" t="s">
        <v>373</v>
      </c>
      <c r="K140" t="s">
        <v>533</v>
      </c>
      <c r="L140" t="s">
        <v>134</v>
      </c>
      <c r="M140">
        <v>808117</v>
      </c>
    </row>
    <row r="141" spans="3:13">
      <c r="C141" s="2" t="str">
        <f t="shared" si="4"/>
        <v>Laurikaitytė Gabija</v>
      </c>
      <c r="D141" s="68" t="s">
        <v>356</v>
      </c>
      <c r="E141" s="69">
        <v>808413</v>
      </c>
      <c r="F141" s="69">
        <v>13</v>
      </c>
      <c r="G141" s="70" t="s">
        <v>42</v>
      </c>
      <c r="H141" s="70" t="s">
        <v>374</v>
      </c>
      <c r="K141" t="s">
        <v>707</v>
      </c>
      <c r="L141" t="s">
        <v>479</v>
      </c>
      <c r="M141">
        <v>808711</v>
      </c>
    </row>
    <row r="142" spans="3:13">
      <c r="C142" s="2" t="str">
        <f t="shared" si="4"/>
        <v>Lukošius Elvis</v>
      </c>
      <c r="D142" s="68" t="s">
        <v>356</v>
      </c>
      <c r="E142" s="69">
        <v>808414</v>
      </c>
      <c r="F142" s="69">
        <v>14</v>
      </c>
      <c r="G142" s="70" t="s">
        <v>375</v>
      </c>
      <c r="H142" s="70" t="s">
        <v>376</v>
      </c>
      <c r="K142" t="s">
        <v>565</v>
      </c>
      <c r="L142" t="s">
        <v>135</v>
      </c>
      <c r="M142">
        <v>808218</v>
      </c>
    </row>
    <row r="143" spans="3:13">
      <c r="C143" s="2" t="str">
        <f t="shared" si="4"/>
        <v>Miškinis Eiminas</v>
      </c>
      <c r="D143" s="68" t="s">
        <v>356</v>
      </c>
      <c r="E143" s="69">
        <v>808415</v>
      </c>
      <c r="F143" s="69">
        <v>15</v>
      </c>
      <c r="G143" s="70" t="s">
        <v>377</v>
      </c>
      <c r="H143" s="70" t="s">
        <v>378</v>
      </c>
      <c r="K143" t="s">
        <v>534</v>
      </c>
      <c r="L143" t="s">
        <v>134</v>
      </c>
      <c r="M143">
        <v>808118</v>
      </c>
    </row>
    <row r="144" spans="3:13">
      <c r="C144" s="2" t="str">
        <f t="shared" si="4"/>
        <v>Mitkutė Augustė</v>
      </c>
      <c r="D144" s="68" t="s">
        <v>356</v>
      </c>
      <c r="E144" s="69">
        <v>808416</v>
      </c>
      <c r="F144" s="69">
        <v>16</v>
      </c>
      <c r="G144" s="70" t="s">
        <v>102</v>
      </c>
      <c r="H144" s="70" t="s">
        <v>379</v>
      </c>
      <c r="K144" t="s">
        <v>684</v>
      </c>
      <c r="L144" t="s">
        <v>439</v>
      </c>
      <c r="M144">
        <v>808618</v>
      </c>
    </row>
    <row r="145" spans="3:13">
      <c r="C145" s="2" t="str">
        <f t="shared" si="4"/>
        <v>Povilaitis Arminas</v>
      </c>
      <c r="D145" s="68" t="s">
        <v>356</v>
      </c>
      <c r="E145" s="69">
        <v>808417</v>
      </c>
      <c r="F145" s="69">
        <v>17</v>
      </c>
      <c r="G145" s="70" t="s">
        <v>119</v>
      </c>
      <c r="H145" s="70" t="s">
        <v>380</v>
      </c>
      <c r="K145" t="s">
        <v>708</v>
      </c>
      <c r="L145" t="s">
        <v>479</v>
      </c>
      <c r="M145">
        <v>808712</v>
      </c>
    </row>
    <row r="146" spans="3:13">
      <c r="C146" s="2" t="str">
        <f t="shared" si="4"/>
        <v>Račkauskas Gabrielius</v>
      </c>
      <c r="D146" s="68" t="s">
        <v>356</v>
      </c>
      <c r="E146" s="69">
        <v>808418</v>
      </c>
      <c r="F146" s="69">
        <v>18</v>
      </c>
      <c r="G146" s="70" t="s">
        <v>35</v>
      </c>
      <c r="H146" s="70" t="s">
        <v>381</v>
      </c>
      <c r="K146" t="s">
        <v>685</v>
      </c>
      <c r="L146" t="s">
        <v>439</v>
      </c>
      <c r="M146">
        <v>808619</v>
      </c>
    </row>
    <row r="147" spans="3:13">
      <c r="C147" s="2" t="str">
        <f t="shared" si="4"/>
        <v>Rumbutytė Radvilė</v>
      </c>
      <c r="D147" s="68" t="s">
        <v>356</v>
      </c>
      <c r="E147" s="69">
        <v>808419</v>
      </c>
      <c r="F147" s="69">
        <v>19</v>
      </c>
      <c r="G147" s="70" t="s">
        <v>382</v>
      </c>
      <c r="H147" s="70" t="s">
        <v>383</v>
      </c>
      <c r="K147" t="s">
        <v>709</v>
      </c>
      <c r="L147" t="s">
        <v>479</v>
      </c>
      <c r="M147">
        <v>808713</v>
      </c>
    </row>
    <row r="148" spans="3:13">
      <c r="C148" s="2" t="str">
        <f t="shared" si="4"/>
        <v>Savickytė Smiltė</v>
      </c>
      <c r="D148" s="68" t="s">
        <v>356</v>
      </c>
      <c r="E148" s="69">
        <v>808420</v>
      </c>
      <c r="F148" s="69">
        <v>20</v>
      </c>
      <c r="G148" s="70" t="s">
        <v>384</v>
      </c>
      <c r="H148" s="70" t="s">
        <v>385</v>
      </c>
      <c r="K148" t="s">
        <v>566</v>
      </c>
      <c r="L148" t="s">
        <v>135</v>
      </c>
      <c r="M148">
        <v>808219</v>
      </c>
    </row>
    <row r="149" spans="3:13">
      <c r="C149" s="2" t="str">
        <f t="shared" si="4"/>
        <v>Stankūnas Edvinas</v>
      </c>
      <c r="D149" s="68" t="s">
        <v>356</v>
      </c>
      <c r="E149" s="69">
        <v>808421</v>
      </c>
      <c r="F149" s="69">
        <v>21</v>
      </c>
      <c r="G149" s="70" t="s">
        <v>108</v>
      </c>
      <c r="H149" s="70" t="s">
        <v>386</v>
      </c>
      <c r="K149" t="s">
        <v>686</v>
      </c>
      <c r="L149" t="s">
        <v>439</v>
      </c>
      <c r="M149">
        <v>808620</v>
      </c>
    </row>
    <row r="150" spans="3:13">
      <c r="C150" s="2" t="str">
        <f t="shared" si="4"/>
        <v>Strumskytė Benita</v>
      </c>
      <c r="D150" s="68" t="s">
        <v>356</v>
      </c>
      <c r="E150" s="69">
        <v>808422</v>
      </c>
      <c r="F150" s="69">
        <v>22</v>
      </c>
      <c r="G150" s="70" t="s">
        <v>387</v>
      </c>
      <c r="H150" s="70" t="s">
        <v>388</v>
      </c>
      <c r="K150" t="s">
        <v>623</v>
      </c>
      <c r="L150" t="s">
        <v>356</v>
      </c>
      <c r="M150">
        <v>808415</v>
      </c>
    </row>
    <row r="151" spans="3:13">
      <c r="C151" s="2" t="str">
        <f t="shared" si="4"/>
        <v>Šaltenytė Greta</v>
      </c>
      <c r="D151" s="68" t="s">
        <v>356</v>
      </c>
      <c r="E151" s="69">
        <v>808423</v>
      </c>
      <c r="F151" s="69">
        <v>23</v>
      </c>
      <c r="G151" s="70" t="s">
        <v>335</v>
      </c>
      <c r="H151" s="70" t="s">
        <v>389</v>
      </c>
      <c r="K151" t="s">
        <v>624</v>
      </c>
      <c r="L151" t="s">
        <v>356</v>
      </c>
      <c r="M151">
        <v>808416</v>
      </c>
    </row>
    <row r="152" spans="3:13">
      <c r="C152" s="2" t="str">
        <f t="shared" si="4"/>
        <v>Švabas Algirdas</v>
      </c>
      <c r="D152" s="68" t="s">
        <v>356</v>
      </c>
      <c r="E152" s="69">
        <v>808424</v>
      </c>
      <c r="F152" s="69">
        <v>24</v>
      </c>
      <c r="G152" s="70" t="s">
        <v>390</v>
      </c>
      <c r="H152" s="70" t="s">
        <v>391</v>
      </c>
      <c r="K152" t="s">
        <v>652</v>
      </c>
      <c r="L152" t="s">
        <v>397</v>
      </c>
      <c r="M152">
        <v>808516</v>
      </c>
    </row>
    <row r="153" spans="3:13">
      <c r="C153" s="2" t="str">
        <f t="shared" si="4"/>
        <v>Usaris Rapolas</v>
      </c>
      <c r="D153" s="68" t="s">
        <v>356</v>
      </c>
      <c r="E153" s="69">
        <v>808425</v>
      </c>
      <c r="F153" s="69">
        <v>25</v>
      </c>
      <c r="G153" s="70" t="s">
        <v>392</v>
      </c>
      <c r="H153" s="70" t="s">
        <v>393</v>
      </c>
      <c r="K153" t="s">
        <v>653</v>
      </c>
      <c r="L153" t="s">
        <v>397</v>
      </c>
      <c r="M153">
        <v>808517</v>
      </c>
    </row>
    <row r="154" spans="3:13">
      <c r="C154" s="2" t="str">
        <f t="shared" si="4"/>
        <v>Varslauskaitė Martyna</v>
      </c>
      <c r="D154" s="68" t="s">
        <v>356</v>
      </c>
      <c r="E154" s="69">
        <v>808426</v>
      </c>
      <c r="F154" s="69">
        <v>26</v>
      </c>
      <c r="G154" s="70" t="s">
        <v>394</v>
      </c>
      <c r="H154" s="70" t="s">
        <v>395</v>
      </c>
      <c r="K154" t="s">
        <v>567</v>
      </c>
      <c r="L154" t="s">
        <v>135</v>
      </c>
      <c r="M154">
        <v>808220</v>
      </c>
    </row>
    <row r="155" spans="3:13">
      <c r="C155" s="2" t="str">
        <f t="shared" si="4"/>
        <v>Žukauskaitė Urtė</v>
      </c>
      <c r="D155" s="68" t="s">
        <v>356</v>
      </c>
      <c r="E155" s="69">
        <v>808427</v>
      </c>
      <c r="F155" s="69">
        <v>27</v>
      </c>
      <c r="G155" s="70" t="s">
        <v>243</v>
      </c>
      <c r="H155" s="70" t="s">
        <v>258</v>
      </c>
      <c r="K155" t="s">
        <v>593</v>
      </c>
      <c r="L155" t="s">
        <v>136</v>
      </c>
      <c r="M155">
        <v>808315</v>
      </c>
    </row>
    <row r="156" spans="3:13">
      <c r="C156" s="2" t="str">
        <f t="shared" si="4"/>
        <v>Žukauskas Lukas</v>
      </c>
      <c r="D156" s="68" t="s">
        <v>356</v>
      </c>
      <c r="E156" s="69">
        <v>808428</v>
      </c>
      <c r="F156" s="69">
        <v>28</v>
      </c>
      <c r="G156" s="70" t="s">
        <v>33</v>
      </c>
      <c r="H156" s="70" t="s">
        <v>396</v>
      </c>
      <c r="K156" t="s">
        <v>568</v>
      </c>
      <c r="L156" t="s">
        <v>135</v>
      </c>
      <c r="M156">
        <v>808221</v>
      </c>
    </row>
    <row r="157" spans="3:13">
      <c r="C157" s="2" t="str">
        <f t="shared" si="4"/>
        <v>Bagdonaitė Kamilė</v>
      </c>
      <c r="D157" s="68" t="s">
        <v>397</v>
      </c>
      <c r="E157" s="69">
        <v>808501</v>
      </c>
      <c r="F157" s="69">
        <v>1</v>
      </c>
      <c r="G157" s="70" t="s">
        <v>40</v>
      </c>
      <c r="H157" s="70" t="s">
        <v>398</v>
      </c>
      <c r="K157" t="s">
        <v>569</v>
      </c>
      <c r="L157" t="s">
        <v>135</v>
      </c>
      <c r="M157">
        <v>808222</v>
      </c>
    </row>
    <row r="158" spans="3:13">
      <c r="C158" s="2" t="str">
        <f t="shared" si="4"/>
        <v>Bagdonas Matas</v>
      </c>
      <c r="D158" s="68" t="s">
        <v>397</v>
      </c>
      <c r="E158" s="69">
        <v>808502</v>
      </c>
      <c r="F158" s="69">
        <v>2</v>
      </c>
      <c r="G158" s="70" t="s">
        <v>115</v>
      </c>
      <c r="H158" s="70" t="s">
        <v>399</v>
      </c>
      <c r="K158" t="s">
        <v>687</v>
      </c>
      <c r="L158" t="s">
        <v>439</v>
      </c>
      <c r="M158">
        <v>808621</v>
      </c>
    </row>
    <row r="159" spans="3:13">
      <c r="C159" s="2" t="str">
        <f t="shared" si="4"/>
        <v>Barkauskaitė Dovilė</v>
      </c>
      <c r="D159" s="68" t="s">
        <v>397</v>
      </c>
      <c r="E159" s="69">
        <v>808503</v>
      </c>
      <c r="F159" s="69">
        <v>3</v>
      </c>
      <c r="G159" s="70" t="s">
        <v>105</v>
      </c>
      <c r="H159" s="70" t="s">
        <v>400</v>
      </c>
      <c r="K159" t="s">
        <v>654</v>
      </c>
      <c r="L159" t="s">
        <v>397</v>
      </c>
      <c r="M159">
        <v>808518</v>
      </c>
    </row>
    <row r="160" spans="3:13">
      <c r="C160" s="2" t="str">
        <f t="shared" si="4"/>
        <v>Bersėnas Tautvydas</v>
      </c>
      <c r="D160" s="68" t="s">
        <v>397</v>
      </c>
      <c r="E160" s="69">
        <v>808504</v>
      </c>
      <c r="F160" s="69">
        <v>4</v>
      </c>
      <c r="G160" s="70" t="s">
        <v>401</v>
      </c>
      <c r="H160" s="70" t="s">
        <v>402</v>
      </c>
      <c r="K160" t="s">
        <v>594</v>
      </c>
      <c r="L160" t="s">
        <v>136</v>
      </c>
      <c r="M160">
        <v>808316</v>
      </c>
    </row>
    <row r="161" spans="3:13">
      <c r="C161" s="2" t="str">
        <f t="shared" si="4"/>
        <v>Bitvinskaitė Jogilė</v>
      </c>
      <c r="D161" s="68" t="s">
        <v>397</v>
      </c>
      <c r="E161" s="69">
        <v>808505</v>
      </c>
      <c r="F161" s="69">
        <v>5</v>
      </c>
      <c r="G161" s="70" t="s">
        <v>403</v>
      </c>
      <c r="H161" s="70" t="s">
        <v>404</v>
      </c>
      <c r="K161" t="s">
        <v>710</v>
      </c>
      <c r="L161" t="s">
        <v>479</v>
      </c>
      <c r="M161">
        <v>808714</v>
      </c>
    </row>
    <row r="162" spans="3:13">
      <c r="C162" s="2" t="str">
        <f t="shared" si="4"/>
        <v>Brazdžionis Modestas</v>
      </c>
      <c r="D162" s="68" t="s">
        <v>397</v>
      </c>
      <c r="E162" s="69">
        <v>808506</v>
      </c>
      <c r="F162" s="69">
        <v>6</v>
      </c>
      <c r="G162" s="70" t="s">
        <v>333</v>
      </c>
      <c r="H162" s="70" t="s">
        <v>405</v>
      </c>
      <c r="K162" t="s">
        <v>688</v>
      </c>
      <c r="L162" t="s">
        <v>439</v>
      </c>
      <c r="M162">
        <v>808622</v>
      </c>
    </row>
    <row r="163" spans="3:13">
      <c r="C163" s="2" t="str">
        <f t="shared" si="4"/>
        <v>Budžys Vilius</v>
      </c>
      <c r="D163" s="68" t="s">
        <v>397</v>
      </c>
      <c r="E163" s="69">
        <v>808507</v>
      </c>
      <c r="F163" s="69">
        <v>7</v>
      </c>
      <c r="G163" s="70" t="s">
        <v>238</v>
      </c>
      <c r="H163" s="70" t="s">
        <v>406</v>
      </c>
      <c r="K163" t="s">
        <v>570</v>
      </c>
      <c r="L163" t="s">
        <v>135</v>
      </c>
      <c r="M163">
        <v>808223</v>
      </c>
    </row>
    <row r="164" spans="3:13">
      <c r="C164" s="2" t="str">
        <f t="shared" si="4"/>
        <v>Gesevičiūtė Julija</v>
      </c>
      <c r="D164" s="68" t="s">
        <v>397</v>
      </c>
      <c r="E164" s="69">
        <v>808508</v>
      </c>
      <c r="F164" s="69">
        <v>8</v>
      </c>
      <c r="G164" s="70" t="s">
        <v>407</v>
      </c>
      <c r="H164" s="70" t="s">
        <v>408</v>
      </c>
      <c r="K164" t="s">
        <v>711</v>
      </c>
      <c r="L164" t="s">
        <v>479</v>
      </c>
      <c r="M164">
        <v>808715</v>
      </c>
    </row>
    <row r="165" spans="3:13">
      <c r="C165" s="2" t="str">
        <f t="shared" si="4"/>
        <v>Karaliūtė Diana</v>
      </c>
      <c r="D165" s="68" t="s">
        <v>397</v>
      </c>
      <c r="E165" s="69">
        <v>808509</v>
      </c>
      <c r="F165" s="69">
        <v>9</v>
      </c>
      <c r="G165" s="70" t="s">
        <v>220</v>
      </c>
      <c r="H165" s="70" t="s">
        <v>409</v>
      </c>
      <c r="K165" t="s">
        <v>595</v>
      </c>
      <c r="L165" t="s">
        <v>136</v>
      </c>
      <c r="M165">
        <v>808317</v>
      </c>
    </row>
    <row r="166" spans="3:13">
      <c r="C166" s="2" t="str">
        <f t="shared" si="4"/>
        <v>Kisielius Džiugas</v>
      </c>
      <c r="D166" s="68" t="s">
        <v>397</v>
      </c>
      <c r="E166" s="69">
        <v>808510</v>
      </c>
      <c r="F166" s="69">
        <v>10</v>
      </c>
      <c r="G166" s="70" t="s">
        <v>410</v>
      </c>
      <c r="H166" s="70" t="s">
        <v>411</v>
      </c>
      <c r="K166" t="s">
        <v>535</v>
      </c>
      <c r="L166" t="s">
        <v>134</v>
      </c>
      <c r="M166">
        <v>808119</v>
      </c>
    </row>
    <row r="167" spans="3:13">
      <c r="C167" s="2" t="str">
        <f t="shared" ref="C167:C230" si="5">CONCATENATE(H167," ",G167)</f>
        <v>Kišonaitė Ugnė</v>
      </c>
      <c r="D167" s="68" t="s">
        <v>397</v>
      </c>
      <c r="E167" s="69">
        <v>808511</v>
      </c>
      <c r="F167" s="69">
        <v>11</v>
      </c>
      <c r="G167" s="70" t="s">
        <v>251</v>
      </c>
      <c r="H167" s="70" t="s">
        <v>412</v>
      </c>
      <c r="K167" t="s">
        <v>689</v>
      </c>
      <c r="L167" t="s">
        <v>439</v>
      </c>
      <c r="M167">
        <v>808623</v>
      </c>
    </row>
    <row r="168" spans="3:13">
      <c r="C168" s="2" t="str">
        <f t="shared" si="5"/>
        <v>Korsakaitė Deimantė</v>
      </c>
      <c r="D168" s="68" t="s">
        <v>397</v>
      </c>
      <c r="E168" s="69">
        <v>808512</v>
      </c>
      <c r="F168" s="69">
        <v>12</v>
      </c>
      <c r="G168" s="70" t="s">
        <v>110</v>
      </c>
      <c r="H168" s="70" t="s">
        <v>413</v>
      </c>
      <c r="K168" t="s">
        <v>625</v>
      </c>
      <c r="L168" t="s">
        <v>356</v>
      </c>
      <c r="M168">
        <v>808417</v>
      </c>
    </row>
    <row r="169" spans="3:13">
      <c r="C169" s="2" t="str">
        <f t="shared" si="5"/>
        <v>Krivickas Augustas</v>
      </c>
      <c r="D169" s="68" t="s">
        <v>397</v>
      </c>
      <c r="E169" s="69">
        <v>808513</v>
      </c>
      <c r="F169" s="69">
        <v>13</v>
      </c>
      <c r="G169" s="70" t="s">
        <v>414</v>
      </c>
      <c r="H169" s="70" t="s">
        <v>415</v>
      </c>
      <c r="K169" t="s">
        <v>536</v>
      </c>
      <c r="L169" t="s">
        <v>134</v>
      </c>
      <c r="M169">
        <v>808120</v>
      </c>
    </row>
    <row r="170" spans="3:13">
      <c r="C170" s="2" t="str">
        <f t="shared" si="5"/>
        <v>Kungytė Gintarė</v>
      </c>
      <c r="D170" s="68" t="s">
        <v>397</v>
      </c>
      <c r="E170" s="69">
        <v>808514</v>
      </c>
      <c r="F170" s="69">
        <v>14</v>
      </c>
      <c r="G170" s="70" t="s">
        <v>416</v>
      </c>
      <c r="H170" s="70" t="s">
        <v>417</v>
      </c>
      <c r="K170" t="s">
        <v>626</v>
      </c>
      <c r="L170" t="s">
        <v>356</v>
      </c>
      <c r="M170">
        <v>808418</v>
      </c>
    </row>
    <row r="171" spans="3:13">
      <c r="C171" s="2" t="str">
        <f t="shared" si="5"/>
        <v>Kurtkus Vilius</v>
      </c>
      <c r="D171" s="68" t="s">
        <v>397</v>
      </c>
      <c r="E171" s="69">
        <v>808515</v>
      </c>
      <c r="F171" s="69">
        <v>15</v>
      </c>
      <c r="G171" s="70" t="s">
        <v>238</v>
      </c>
      <c r="H171" s="70" t="s">
        <v>418</v>
      </c>
      <c r="K171" t="s">
        <v>655</v>
      </c>
      <c r="L171" t="s">
        <v>397</v>
      </c>
      <c r="M171">
        <v>808519</v>
      </c>
    </row>
    <row r="172" spans="3:13">
      <c r="C172" s="2" t="str">
        <f t="shared" si="5"/>
        <v>Myniotaitė Gabrielė</v>
      </c>
      <c r="D172" s="68" t="s">
        <v>397</v>
      </c>
      <c r="E172" s="69">
        <v>808516</v>
      </c>
      <c r="F172" s="69">
        <v>16</v>
      </c>
      <c r="G172" s="70" t="s">
        <v>120</v>
      </c>
      <c r="H172" s="70" t="s">
        <v>419</v>
      </c>
      <c r="K172" t="s">
        <v>712</v>
      </c>
      <c r="L172" t="s">
        <v>479</v>
      </c>
      <c r="M172">
        <v>808716</v>
      </c>
    </row>
    <row r="173" spans="3:13">
      <c r="C173" s="2" t="str">
        <f t="shared" si="5"/>
        <v>Muliarčikaitė Aistė</v>
      </c>
      <c r="D173" s="68" t="s">
        <v>397</v>
      </c>
      <c r="E173" s="69">
        <v>808517</v>
      </c>
      <c r="F173" s="69">
        <v>17</v>
      </c>
      <c r="G173" s="70" t="s">
        <v>316</v>
      </c>
      <c r="H173" s="70" t="s">
        <v>420</v>
      </c>
      <c r="K173" t="s">
        <v>713</v>
      </c>
      <c r="L173" t="s">
        <v>479</v>
      </c>
      <c r="M173">
        <v>808717</v>
      </c>
    </row>
    <row r="174" spans="3:13">
      <c r="C174" s="2" t="str">
        <f t="shared" si="5"/>
        <v>Panavas Kristupas</v>
      </c>
      <c r="D174" s="68" t="s">
        <v>397</v>
      </c>
      <c r="E174" s="69">
        <v>808518</v>
      </c>
      <c r="F174" s="69">
        <v>18</v>
      </c>
      <c r="G174" s="70" t="s">
        <v>421</v>
      </c>
      <c r="H174" s="70" t="s">
        <v>422</v>
      </c>
      <c r="K174" t="s">
        <v>656</v>
      </c>
      <c r="L174" t="s">
        <v>397</v>
      </c>
      <c r="M174">
        <v>808520</v>
      </c>
    </row>
    <row r="175" spans="3:13">
      <c r="C175" s="2" t="str">
        <f t="shared" si="5"/>
        <v>Radžiūnas Rokas</v>
      </c>
      <c r="D175" s="68" t="s">
        <v>397</v>
      </c>
      <c r="E175" s="69">
        <v>808519</v>
      </c>
      <c r="F175" s="69">
        <v>19</v>
      </c>
      <c r="G175" s="70" t="s">
        <v>353</v>
      </c>
      <c r="H175" s="70" t="s">
        <v>423</v>
      </c>
      <c r="K175" t="s">
        <v>596</v>
      </c>
      <c r="L175" t="s">
        <v>136</v>
      </c>
      <c r="M175">
        <v>808318</v>
      </c>
    </row>
    <row r="176" spans="3:13">
      <c r="C176" s="2" t="str">
        <f t="shared" si="5"/>
        <v>Rasickaitė Agnė</v>
      </c>
      <c r="D176" s="68" t="s">
        <v>397</v>
      </c>
      <c r="E176" s="69">
        <v>808520</v>
      </c>
      <c r="F176" s="69">
        <v>20</v>
      </c>
      <c r="G176" s="70" t="s">
        <v>329</v>
      </c>
      <c r="H176" s="70" t="s">
        <v>424</v>
      </c>
      <c r="K176" t="s">
        <v>627</v>
      </c>
      <c r="L176" t="s">
        <v>356</v>
      </c>
      <c r="M176">
        <v>808419</v>
      </c>
    </row>
    <row r="177" spans="3:13">
      <c r="C177" s="2" t="str">
        <f t="shared" si="5"/>
        <v>Sabaliauskas Dainius</v>
      </c>
      <c r="D177" s="68" t="s">
        <v>397</v>
      </c>
      <c r="E177" s="69">
        <v>808521</v>
      </c>
      <c r="F177" s="69">
        <v>21</v>
      </c>
      <c r="G177" s="70" t="s">
        <v>425</v>
      </c>
      <c r="H177" s="70" t="s">
        <v>426</v>
      </c>
      <c r="K177" t="s">
        <v>657</v>
      </c>
      <c r="L177" t="s">
        <v>397</v>
      </c>
      <c r="M177">
        <v>808521</v>
      </c>
    </row>
    <row r="178" spans="3:13">
      <c r="C178" s="2" t="str">
        <f t="shared" si="5"/>
        <v>Sirtautas Lukas</v>
      </c>
      <c r="D178" s="68" t="s">
        <v>397</v>
      </c>
      <c r="E178" s="69">
        <v>808522</v>
      </c>
      <c r="F178" s="69">
        <v>22</v>
      </c>
      <c r="G178" s="70" t="s">
        <v>33</v>
      </c>
      <c r="H178" s="70" t="s">
        <v>427</v>
      </c>
      <c r="K178" t="s">
        <v>537</v>
      </c>
      <c r="L178" t="s">
        <v>134</v>
      </c>
      <c r="M178">
        <v>808121</v>
      </c>
    </row>
    <row r="179" spans="3:13">
      <c r="C179" s="2" t="str">
        <f t="shared" si="5"/>
        <v>Stankus Ignas</v>
      </c>
      <c r="D179" s="68" t="s">
        <v>397</v>
      </c>
      <c r="E179" s="69">
        <v>808523</v>
      </c>
      <c r="F179" s="69">
        <v>23</v>
      </c>
      <c r="G179" s="70" t="s">
        <v>241</v>
      </c>
      <c r="H179" s="70" t="s">
        <v>428</v>
      </c>
      <c r="K179" t="s">
        <v>597</v>
      </c>
      <c r="L179" t="s">
        <v>136</v>
      </c>
      <c r="M179">
        <v>808319</v>
      </c>
    </row>
    <row r="180" spans="3:13">
      <c r="C180" s="2" t="str">
        <f t="shared" si="5"/>
        <v>Sušinskaitė Marta</v>
      </c>
      <c r="D180" s="68" t="s">
        <v>397</v>
      </c>
      <c r="E180" s="69">
        <v>808524</v>
      </c>
      <c r="F180" s="69">
        <v>24</v>
      </c>
      <c r="G180" s="70" t="s">
        <v>429</v>
      </c>
      <c r="H180" s="70" t="s">
        <v>430</v>
      </c>
      <c r="K180" t="s">
        <v>628</v>
      </c>
      <c r="L180" t="s">
        <v>356</v>
      </c>
      <c r="M180">
        <v>808420</v>
      </c>
    </row>
    <row r="181" spans="3:13">
      <c r="C181" s="2" t="str">
        <f t="shared" si="5"/>
        <v>Šimkus Tadas</v>
      </c>
      <c r="D181" s="68" t="s">
        <v>397</v>
      </c>
      <c r="E181" s="69">
        <v>808525</v>
      </c>
      <c r="F181" s="69">
        <v>25</v>
      </c>
      <c r="G181" s="70" t="s">
        <v>118</v>
      </c>
      <c r="H181" s="70" t="s">
        <v>431</v>
      </c>
      <c r="K181" t="s">
        <v>714</v>
      </c>
      <c r="L181" t="s">
        <v>479</v>
      </c>
      <c r="M181">
        <v>808718</v>
      </c>
    </row>
    <row r="182" spans="3:13">
      <c r="C182" s="2" t="str">
        <f t="shared" si="5"/>
        <v>Talačkaitė Goda</v>
      </c>
      <c r="D182" s="68" t="s">
        <v>397</v>
      </c>
      <c r="E182" s="69">
        <v>808526</v>
      </c>
      <c r="F182" s="69">
        <v>26</v>
      </c>
      <c r="G182" s="70" t="s">
        <v>432</v>
      </c>
      <c r="H182" s="70" t="s">
        <v>433</v>
      </c>
      <c r="K182" t="s">
        <v>538</v>
      </c>
      <c r="L182" t="s">
        <v>134</v>
      </c>
      <c r="M182">
        <v>808122</v>
      </c>
    </row>
    <row r="183" spans="3:13">
      <c r="C183" s="2" t="str">
        <f t="shared" si="5"/>
        <v>Uzdila Ernestas</v>
      </c>
      <c r="D183" s="68" t="s">
        <v>397</v>
      </c>
      <c r="E183" s="69">
        <v>808527</v>
      </c>
      <c r="F183" s="69">
        <v>27</v>
      </c>
      <c r="G183" s="70" t="s">
        <v>434</v>
      </c>
      <c r="H183" s="70" t="s">
        <v>435</v>
      </c>
      <c r="K183" t="s">
        <v>658</v>
      </c>
      <c r="L183" t="s">
        <v>397</v>
      </c>
      <c r="M183">
        <v>808522</v>
      </c>
    </row>
    <row r="184" spans="3:13">
      <c r="C184" s="2" t="str">
        <f t="shared" si="5"/>
        <v>Vaičiulionytė Ieva</v>
      </c>
      <c r="D184" s="68" t="s">
        <v>397</v>
      </c>
      <c r="E184" s="69">
        <v>808528</v>
      </c>
      <c r="F184" s="69">
        <v>28</v>
      </c>
      <c r="G184" s="70" t="s">
        <v>229</v>
      </c>
      <c r="H184" s="70" t="s">
        <v>436</v>
      </c>
      <c r="K184" t="s">
        <v>539</v>
      </c>
      <c r="L184" t="s">
        <v>134</v>
      </c>
      <c r="M184">
        <v>808123</v>
      </c>
    </row>
    <row r="185" spans="3:13">
      <c r="C185" s="2" t="str">
        <f t="shared" si="5"/>
        <v>Vasiliauskaitė Rimantė</v>
      </c>
      <c r="D185" s="68" t="s">
        <v>397</v>
      </c>
      <c r="E185" s="69">
        <v>808529</v>
      </c>
      <c r="F185" s="69">
        <v>29</v>
      </c>
      <c r="G185" s="70" t="s">
        <v>121</v>
      </c>
      <c r="H185" s="70" t="s">
        <v>437</v>
      </c>
      <c r="K185" t="s">
        <v>690</v>
      </c>
      <c r="L185" t="s">
        <v>439</v>
      </c>
      <c r="M185">
        <v>808624</v>
      </c>
    </row>
    <row r="186" spans="3:13">
      <c r="C186" s="2" t="str">
        <f t="shared" si="5"/>
        <v>Visackaitė Justina</v>
      </c>
      <c r="D186" s="68" t="s">
        <v>397</v>
      </c>
      <c r="E186" s="69">
        <v>808530</v>
      </c>
      <c r="F186" s="69">
        <v>30</v>
      </c>
      <c r="G186" s="70" t="s">
        <v>351</v>
      </c>
      <c r="H186" s="70" t="s">
        <v>438</v>
      </c>
      <c r="K186" t="s">
        <v>598</v>
      </c>
      <c r="L186" t="s">
        <v>136</v>
      </c>
      <c r="M186">
        <v>808320</v>
      </c>
    </row>
    <row r="187" spans="3:13">
      <c r="C187" s="2" t="str">
        <f t="shared" si="5"/>
        <v>Andriukaitis Edvinas</v>
      </c>
      <c r="D187" s="68" t="s">
        <v>439</v>
      </c>
      <c r="E187" s="69">
        <v>808601</v>
      </c>
      <c r="F187" s="69">
        <v>1</v>
      </c>
      <c r="G187" s="70" t="s">
        <v>108</v>
      </c>
      <c r="H187" s="70" t="s">
        <v>440</v>
      </c>
      <c r="K187" t="s">
        <v>715</v>
      </c>
      <c r="L187" t="s">
        <v>479</v>
      </c>
      <c r="M187">
        <v>808719</v>
      </c>
    </row>
    <row r="188" spans="3:13">
      <c r="C188" s="2" t="str">
        <f t="shared" si="5"/>
        <v>Cybatovas Marius</v>
      </c>
      <c r="D188" s="68" t="s">
        <v>439</v>
      </c>
      <c r="E188" s="69">
        <v>808602</v>
      </c>
      <c r="F188" s="69">
        <v>2</v>
      </c>
      <c r="G188" s="70" t="s">
        <v>441</v>
      </c>
      <c r="H188" s="70" t="s">
        <v>442</v>
      </c>
      <c r="K188" t="s">
        <v>629</v>
      </c>
      <c r="L188" t="s">
        <v>356</v>
      </c>
      <c r="M188">
        <v>808421</v>
      </c>
    </row>
    <row r="189" spans="3:13">
      <c r="C189" s="2" t="str">
        <f t="shared" si="5"/>
        <v>Čėsnaitė Ieva</v>
      </c>
      <c r="D189" s="68" t="s">
        <v>439</v>
      </c>
      <c r="E189" s="69">
        <v>808603</v>
      </c>
      <c r="F189" s="69">
        <v>3</v>
      </c>
      <c r="G189" s="70" t="s">
        <v>229</v>
      </c>
      <c r="H189" s="70" t="s">
        <v>443</v>
      </c>
      <c r="K189" t="s">
        <v>659</v>
      </c>
      <c r="L189" t="s">
        <v>397</v>
      </c>
      <c r="M189">
        <v>808523</v>
      </c>
    </row>
    <row r="190" spans="3:13">
      <c r="C190" s="2" t="str">
        <f t="shared" si="5"/>
        <v>Durskytė Paulina</v>
      </c>
      <c r="D190" s="68" t="s">
        <v>439</v>
      </c>
      <c r="E190" s="69">
        <v>808604</v>
      </c>
      <c r="F190" s="69">
        <v>4</v>
      </c>
      <c r="G190" s="70" t="s">
        <v>444</v>
      </c>
      <c r="H190" s="70" t="s">
        <v>445</v>
      </c>
      <c r="K190" t="s">
        <v>716</v>
      </c>
      <c r="L190" t="s">
        <v>479</v>
      </c>
      <c r="M190">
        <v>808720</v>
      </c>
    </row>
    <row r="191" spans="3:13">
      <c r="C191" s="2" t="str">
        <f t="shared" si="5"/>
        <v>Dvarionaitė Vita</v>
      </c>
      <c r="D191" s="68" t="s">
        <v>439</v>
      </c>
      <c r="E191" s="69">
        <v>808605</v>
      </c>
      <c r="F191" s="69">
        <v>5</v>
      </c>
      <c r="G191" s="70" t="s">
        <v>446</v>
      </c>
      <c r="H191" s="70" t="s">
        <v>447</v>
      </c>
      <c r="K191" t="s">
        <v>717</v>
      </c>
      <c r="L191" t="s">
        <v>479</v>
      </c>
      <c r="M191">
        <v>808721</v>
      </c>
    </row>
    <row r="192" spans="3:13">
      <c r="C192" s="2" t="str">
        <f t="shared" si="5"/>
        <v>Gasevičiūtė Monika</v>
      </c>
      <c r="D192" s="68" t="s">
        <v>439</v>
      </c>
      <c r="E192" s="69">
        <v>808606</v>
      </c>
      <c r="F192" s="69">
        <v>6</v>
      </c>
      <c r="G192" s="70" t="s">
        <v>37</v>
      </c>
      <c r="H192" s="70" t="s">
        <v>448</v>
      </c>
      <c r="K192" t="s">
        <v>540</v>
      </c>
      <c r="L192" t="s">
        <v>134</v>
      </c>
      <c r="M192">
        <v>808124</v>
      </c>
    </row>
    <row r="193" spans="3:13">
      <c r="C193" s="2" t="str">
        <f t="shared" si="5"/>
        <v>Jonaitis Vilius</v>
      </c>
      <c r="D193" s="68" t="s">
        <v>439</v>
      </c>
      <c r="E193" s="69">
        <v>808607</v>
      </c>
      <c r="F193" s="69">
        <v>7</v>
      </c>
      <c r="G193" s="70" t="s">
        <v>238</v>
      </c>
      <c r="H193" s="70" t="s">
        <v>449</v>
      </c>
      <c r="K193" t="s">
        <v>571</v>
      </c>
      <c r="L193" t="s">
        <v>135</v>
      </c>
      <c r="M193">
        <v>808224</v>
      </c>
    </row>
    <row r="194" spans="3:13">
      <c r="C194" s="2" t="str">
        <f t="shared" si="5"/>
        <v>Kardoka Justas</v>
      </c>
      <c r="D194" s="68" t="s">
        <v>439</v>
      </c>
      <c r="E194" s="69">
        <v>808608</v>
      </c>
      <c r="F194" s="69">
        <v>8</v>
      </c>
      <c r="G194" s="70" t="s">
        <v>255</v>
      </c>
      <c r="H194" s="70" t="s">
        <v>450</v>
      </c>
      <c r="K194" t="s">
        <v>541</v>
      </c>
      <c r="L194" t="s">
        <v>134</v>
      </c>
      <c r="M194">
        <v>808125</v>
      </c>
    </row>
    <row r="195" spans="3:13">
      <c r="C195" s="2" t="str">
        <f t="shared" si="5"/>
        <v>Keturakis Julius</v>
      </c>
      <c r="D195" s="68" t="s">
        <v>439</v>
      </c>
      <c r="E195" s="69">
        <v>808609</v>
      </c>
      <c r="F195" s="69">
        <v>9</v>
      </c>
      <c r="G195" s="70" t="s">
        <v>451</v>
      </c>
      <c r="H195" s="70" t="s">
        <v>452</v>
      </c>
      <c r="K195" t="s">
        <v>630</v>
      </c>
      <c r="L195" t="s">
        <v>356</v>
      </c>
      <c r="M195">
        <v>808422</v>
      </c>
    </row>
    <row r="196" spans="3:13">
      <c r="C196" s="2" t="str">
        <f t="shared" si="5"/>
        <v>Keturakis Justinas</v>
      </c>
      <c r="D196" s="68" t="s">
        <v>439</v>
      </c>
      <c r="E196" s="69">
        <v>808610</v>
      </c>
      <c r="F196" s="69">
        <v>10</v>
      </c>
      <c r="G196" s="70" t="s">
        <v>453</v>
      </c>
      <c r="H196" s="70" t="s">
        <v>452</v>
      </c>
      <c r="K196" t="s">
        <v>718</v>
      </c>
      <c r="L196" t="s">
        <v>479</v>
      </c>
      <c r="M196">
        <v>808722</v>
      </c>
    </row>
    <row r="197" spans="3:13">
      <c r="C197" s="2" t="str">
        <f t="shared" si="5"/>
        <v>Krasauskas Karolis</v>
      </c>
      <c r="D197" s="68" t="s">
        <v>439</v>
      </c>
      <c r="E197" s="69">
        <v>808611</v>
      </c>
      <c r="F197" s="69">
        <v>11</v>
      </c>
      <c r="G197" s="70" t="s">
        <v>99</v>
      </c>
      <c r="H197" s="70" t="s">
        <v>454</v>
      </c>
      <c r="K197" t="s">
        <v>660</v>
      </c>
      <c r="L197" t="s">
        <v>397</v>
      </c>
      <c r="M197">
        <v>808524</v>
      </c>
    </row>
    <row r="198" spans="3:13">
      <c r="C198" s="2" t="str">
        <f t="shared" si="5"/>
        <v>Kriaučiūnaitė Gabrielė</v>
      </c>
      <c r="D198" s="68" t="s">
        <v>439</v>
      </c>
      <c r="E198" s="69">
        <v>808612</v>
      </c>
      <c r="F198" s="69">
        <v>12</v>
      </c>
      <c r="G198" s="70" t="s">
        <v>120</v>
      </c>
      <c r="H198" s="70" t="s">
        <v>455</v>
      </c>
      <c r="K198" t="s">
        <v>599</v>
      </c>
      <c r="L198" t="s">
        <v>136</v>
      </c>
      <c r="M198">
        <v>808321</v>
      </c>
    </row>
    <row r="199" spans="3:13">
      <c r="C199" s="2" t="str">
        <f t="shared" si="5"/>
        <v>Kudrevičius Paulius</v>
      </c>
      <c r="D199" s="68" t="s">
        <v>439</v>
      </c>
      <c r="E199" s="69">
        <v>808613</v>
      </c>
      <c r="F199" s="69">
        <v>13</v>
      </c>
      <c r="G199" s="70" t="s">
        <v>259</v>
      </c>
      <c r="H199" s="70" t="s">
        <v>456</v>
      </c>
      <c r="K199" t="s">
        <v>719</v>
      </c>
      <c r="L199" t="s">
        <v>479</v>
      </c>
      <c r="M199">
        <v>808723</v>
      </c>
    </row>
    <row r="200" spans="3:13">
      <c r="C200" s="2" t="str">
        <f t="shared" si="5"/>
        <v>Labunskaitė Simona</v>
      </c>
      <c r="D200" s="68" t="s">
        <v>439</v>
      </c>
      <c r="E200" s="69">
        <v>808614</v>
      </c>
      <c r="F200" s="69">
        <v>14</v>
      </c>
      <c r="G200" s="70" t="s">
        <v>457</v>
      </c>
      <c r="H200" s="70" t="s">
        <v>458</v>
      </c>
      <c r="K200" t="s">
        <v>691</v>
      </c>
      <c r="L200" t="s">
        <v>439</v>
      </c>
      <c r="M200">
        <v>808625</v>
      </c>
    </row>
    <row r="201" spans="3:13">
      <c r="C201" s="2" t="str">
        <f t="shared" si="5"/>
        <v>Lapinskas Paulius</v>
      </c>
      <c r="D201" s="68" t="s">
        <v>439</v>
      </c>
      <c r="E201" s="69">
        <v>808615</v>
      </c>
      <c r="F201" s="69">
        <v>15</v>
      </c>
      <c r="G201" s="70" t="s">
        <v>259</v>
      </c>
      <c r="H201" s="70" t="s">
        <v>459</v>
      </c>
      <c r="K201" t="s">
        <v>692</v>
      </c>
      <c r="L201" t="s">
        <v>439</v>
      </c>
      <c r="M201">
        <v>808626</v>
      </c>
    </row>
    <row r="202" spans="3:13">
      <c r="C202" s="2" t="str">
        <f t="shared" si="5"/>
        <v>Macijauskas Rytis</v>
      </c>
      <c r="D202" s="68" t="s">
        <v>439</v>
      </c>
      <c r="E202" s="69">
        <v>808616</v>
      </c>
      <c r="F202" s="69">
        <v>16</v>
      </c>
      <c r="G202" s="70" t="s">
        <v>366</v>
      </c>
      <c r="H202" s="70" t="s">
        <v>460</v>
      </c>
      <c r="K202" t="s">
        <v>542</v>
      </c>
      <c r="L202" t="s">
        <v>134</v>
      </c>
      <c r="M202">
        <v>808126</v>
      </c>
    </row>
    <row r="203" spans="3:13">
      <c r="C203" s="2" t="str">
        <f t="shared" si="5"/>
        <v>Maksvytytė Eglė</v>
      </c>
      <c r="D203" s="68" t="s">
        <v>439</v>
      </c>
      <c r="E203" s="69">
        <v>808617</v>
      </c>
      <c r="F203" s="69">
        <v>17</v>
      </c>
      <c r="G203" s="70" t="s">
        <v>461</v>
      </c>
      <c r="H203" s="70" t="s">
        <v>462</v>
      </c>
      <c r="K203" t="s">
        <v>631</v>
      </c>
      <c r="L203" t="s">
        <v>356</v>
      </c>
      <c r="M203">
        <v>808423</v>
      </c>
    </row>
    <row r="204" spans="3:13">
      <c r="C204" s="2" t="str">
        <f t="shared" si="5"/>
        <v>Mikalauskas Mantas</v>
      </c>
      <c r="D204" s="68" t="s">
        <v>439</v>
      </c>
      <c r="E204" s="69">
        <v>808618</v>
      </c>
      <c r="F204" s="69">
        <v>18</v>
      </c>
      <c r="G204" s="70" t="s">
        <v>223</v>
      </c>
      <c r="H204" s="70" t="s">
        <v>463</v>
      </c>
      <c r="K204" t="s">
        <v>720</v>
      </c>
      <c r="L204" t="s">
        <v>479</v>
      </c>
      <c r="M204">
        <v>808724</v>
      </c>
    </row>
    <row r="205" spans="3:13">
      <c r="C205" s="2" t="str">
        <f t="shared" si="5"/>
        <v>Mileikis Marius</v>
      </c>
      <c r="D205" s="68" t="s">
        <v>439</v>
      </c>
      <c r="E205" s="69">
        <v>808619</v>
      </c>
      <c r="F205" s="69">
        <v>19</v>
      </c>
      <c r="G205" s="70" t="s">
        <v>441</v>
      </c>
      <c r="H205" s="70" t="s">
        <v>464</v>
      </c>
      <c r="K205" t="s">
        <v>661</v>
      </c>
      <c r="L205" t="s">
        <v>397</v>
      </c>
      <c r="M205">
        <v>808525</v>
      </c>
    </row>
    <row r="206" spans="3:13">
      <c r="C206" s="2" t="str">
        <f t="shared" si="5"/>
        <v>Mišeikis Tomas</v>
      </c>
      <c r="D206" s="68" t="s">
        <v>439</v>
      </c>
      <c r="E206" s="69">
        <v>808620</v>
      </c>
      <c r="F206" s="69">
        <v>20</v>
      </c>
      <c r="G206" s="70" t="s">
        <v>38</v>
      </c>
      <c r="H206" s="70" t="s">
        <v>465</v>
      </c>
      <c r="K206" t="s">
        <v>693</v>
      </c>
      <c r="L206" t="s">
        <v>439</v>
      </c>
      <c r="M206">
        <v>808627</v>
      </c>
    </row>
    <row r="207" spans="3:13">
      <c r="C207" s="2" t="str">
        <f t="shared" si="5"/>
        <v>Paliukas Grantas</v>
      </c>
      <c r="D207" s="68" t="s">
        <v>439</v>
      </c>
      <c r="E207" s="69">
        <v>808621</v>
      </c>
      <c r="F207" s="69">
        <v>21</v>
      </c>
      <c r="G207" s="70" t="s">
        <v>466</v>
      </c>
      <c r="H207" s="70" t="s">
        <v>467</v>
      </c>
      <c r="K207" t="s">
        <v>721</v>
      </c>
      <c r="L207" t="s">
        <v>479</v>
      </c>
      <c r="M207">
        <v>808725</v>
      </c>
    </row>
    <row r="208" spans="3:13">
      <c r="C208" s="2" t="str">
        <f t="shared" si="5"/>
        <v>Paužaitė Patricija</v>
      </c>
      <c r="D208" s="68" t="s">
        <v>439</v>
      </c>
      <c r="E208" s="69">
        <v>808622</v>
      </c>
      <c r="F208" s="69">
        <v>22</v>
      </c>
      <c r="G208" s="70" t="s">
        <v>468</v>
      </c>
      <c r="H208" s="70" t="s">
        <v>469</v>
      </c>
      <c r="K208" t="s">
        <v>600</v>
      </c>
      <c r="L208" t="s">
        <v>136</v>
      </c>
      <c r="M208">
        <v>808322</v>
      </c>
    </row>
    <row r="209" spans="3:13">
      <c r="C209" s="2" t="str">
        <f t="shared" si="5"/>
        <v>Plavičius Lukas</v>
      </c>
      <c r="D209" s="68" t="s">
        <v>439</v>
      </c>
      <c r="E209" s="69">
        <v>808623</v>
      </c>
      <c r="F209" s="69">
        <v>23</v>
      </c>
      <c r="G209" s="70" t="s">
        <v>33</v>
      </c>
      <c r="H209" s="70" t="s">
        <v>470</v>
      </c>
      <c r="K209" t="s">
        <v>572</v>
      </c>
      <c r="L209" t="s">
        <v>135</v>
      </c>
      <c r="M209">
        <v>808225</v>
      </c>
    </row>
    <row r="210" spans="3:13">
      <c r="C210" s="2" t="str">
        <f t="shared" si="5"/>
        <v>Sirutavičius Simas</v>
      </c>
      <c r="D210" s="68" t="s">
        <v>439</v>
      </c>
      <c r="E210" s="69">
        <v>808624</v>
      </c>
      <c r="F210" s="69">
        <v>24</v>
      </c>
      <c r="G210" s="70" t="s">
        <v>471</v>
      </c>
      <c r="H210" s="70" t="s">
        <v>245</v>
      </c>
      <c r="K210" t="s">
        <v>632</v>
      </c>
      <c r="L210" t="s">
        <v>356</v>
      </c>
      <c r="M210">
        <v>808424</v>
      </c>
    </row>
    <row r="211" spans="3:13">
      <c r="C211" s="2" t="str">
        <f t="shared" si="5"/>
        <v>Šabūnaitė Greta</v>
      </c>
      <c r="D211" s="68" t="s">
        <v>439</v>
      </c>
      <c r="E211" s="69">
        <v>808625</v>
      </c>
      <c r="F211" s="69">
        <v>25</v>
      </c>
      <c r="G211" s="70" t="s">
        <v>335</v>
      </c>
      <c r="H211" s="70" t="s">
        <v>472</v>
      </c>
      <c r="K211" t="s">
        <v>662</v>
      </c>
      <c r="L211" t="s">
        <v>397</v>
      </c>
      <c r="M211">
        <v>808526</v>
      </c>
    </row>
    <row r="212" spans="3:13">
      <c r="C212" s="2" t="str">
        <f t="shared" si="5"/>
        <v>Šačkus Arijus</v>
      </c>
      <c r="D212" s="68" t="s">
        <v>439</v>
      </c>
      <c r="E212" s="69">
        <v>808626</v>
      </c>
      <c r="F212" s="69">
        <v>26</v>
      </c>
      <c r="G212" s="70" t="s">
        <v>473</v>
      </c>
      <c r="H212" s="70" t="s">
        <v>474</v>
      </c>
      <c r="K212" t="s">
        <v>722</v>
      </c>
      <c r="L212" t="s">
        <v>479</v>
      </c>
      <c r="M212">
        <v>808726</v>
      </c>
    </row>
    <row r="213" spans="3:13">
      <c r="C213" s="2" t="str">
        <f t="shared" si="5"/>
        <v>Šimonis Tomas</v>
      </c>
      <c r="D213" s="68" t="s">
        <v>439</v>
      </c>
      <c r="E213" s="69">
        <v>808627</v>
      </c>
      <c r="F213" s="69">
        <v>27</v>
      </c>
      <c r="G213" s="70" t="s">
        <v>38</v>
      </c>
      <c r="H213" s="70" t="s">
        <v>475</v>
      </c>
      <c r="K213" t="s">
        <v>723</v>
      </c>
      <c r="L213" t="s">
        <v>479</v>
      </c>
      <c r="M213">
        <v>808727</v>
      </c>
    </row>
    <row r="214" spans="3:13">
      <c r="C214" s="2" t="str">
        <f t="shared" si="5"/>
        <v>Vasiliauskaitė Viktorija</v>
      </c>
      <c r="D214" s="68" t="s">
        <v>439</v>
      </c>
      <c r="E214" s="69">
        <v>808628</v>
      </c>
      <c r="F214" s="69">
        <v>28</v>
      </c>
      <c r="G214" s="70" t="s">
        <v>476</v>
      </c>
      <c r="H214" s="70" t="s">
        <v>437</v>
      </c>
      <c r="K214" t="s">
        <v>724</v>
      </c>
      <c r="L214" t="s">
        <v>479</v>
      </c>
      <c r="M214">
        <v>808728</v>
      </c>
    </row>
    <row r="215" spans="3:13">
      <c r="C215" s="2" t="str">
        <f t="shared" si="5"/>
        <v>Vitulskis Povilas</v>
      </c>
      <c r="D215" s="68" t="s">
        <v>439</v>
      </c>
      <c r="E215" s="69">
        <v>808629</v>
      </c>
      <c r="F215" s="69">
        <v>29</v>
      </c>
      <c r="G215" s="70" t="s">
        <v>346</v>
      </c>
      <c r="H215" s="70" t="s">
        <v>477</v>
      </c>
      <c r="K215" t="s">
        <v>633</v>
      </c>
      <c r="L215" t="s">
        <v>356</v>
      </c>
      <c r="M215">
        <v>808425</v>
      </c>
    </row>
    <row r="216" spans="3:13">
      <c r="C216" s="2" t="str">
        <f t="shared" si="5"/>
        <v>Žilinskaitė Monika</v>
      </c>
      <c r="D216" s="68" t="s">
        <v>439</v>
      </c>
      <c r="E216" s="69">
        <v>808630</v>
      </c>
      <c r="F216" s="69">
        <v>30</v>
      </c>
      <c r="G216" s="70" t="s">
        <v>37</v>
      </c>
      <c r="H216" s="70" t="s">
        <v>478</v>
      </c>
      <c r="K216" t="s">
        <v>543</v>
      </c>
      <c r="L216" t="s">
        <v>134</v>
      </c>
      <c r="M216">
        <v>808127</v>
      </c>
    </row>
    <row r="217" spans="3:13">
      <c r="C217" s="2" t="str">
        <f t="shared" si="5"/>
        <v>Balčiūnas Kipras</v>
      </c>
      <c r="D217" s="68" t="s">
        <v>479</v>
      </c>
      <c r="E217" s="69">
        <v>808701</v>
      </c>
      <c r="F217" s="69">
        <v>1</v>
      </c>
      <c r="G217" s="70" t="s">
        <v>101</v>
      </c>
      <c r="H217" s="70" t="s">
        <v>480</v>
      </c>
      <c r="K217" t="s">
        <v>663</v>
      </c>
      <c r="L217" t="s">
        <v>397</v>
      </c>
      <c r="M217">
        <v>808527</v>
      </c>
    </row>
    <row r="218" spans="3:13">
      <c r="C218" s="2" t="str">
        <f t="shared" si="5"/>
        <v>Danilovaitė Roberta</v>
      </c>
      <c r="D218" s="68" t="s">
        <v>479</v>
      </c>
      <c r="E218" s="69">
        <v>808702</v>
      </c>
      <c r="F218" s="69">
        <v>2</v>
      </c>
      <c r="G218" s="70" t="s">
        <v>481</v>
      </c>
      <c r="H218" s="70" t="s">
        <v>482</v>
      </c>
      <c r="K218" t="s">
        <v>573</v>
      </c>
      <c r="L218" t="s">
        <v>135</v>
      </c>
      <c r="M218">
        <v>808226</v>
      </c>
    </row>
    <row r="219" spans="3:13">
      <c r="C219" s="2" t="str">
        <f t="shared" si="5"/>
        <v>Dzikaras Rytis</v>
      </c>
      <c r="D219" s="68" t="s">
        <v>479</v>
      </c>
      <c r="E219" s="69">
        <v>808703</v>
      </c>
      <c r="F219" s="69">
        <v>3</v>
      </c>
      <c r="G219" s="70" t="s">
        <v>366</v>
      </c>
      <c r="H219" s="70" t="s">
        <v>483</v>
      </c>
      <c r="K219" t="s">
        <v>664</v>
      </c>
      <c r="L219" t="s">
        <v>397</v>
      </c>
      <c r="M219">
        <v>808528</v>
      </c>
    </row>
    <row r="220" spans="3:13">
      <c r="C220" s="2" t="str">
        <f t="shared" si="5"/>
        <v>Gineitis Tadas</v>
      </c>
      <c r="D220" s="68" t="s">
        <v>479</v>
      </c>
      <c r="E220" s="69">
        <v>808704</v>
      </c>
      <c r="F220" s="69">
        <v>4</v>
      </c>
      <c r="G220" s="70" t="s">
        <v>118</v>
      </c>
      <c r="H220" s="70" t="s">
        <v>484</v>
      </c>
      <c r="K220" t="s">
        <v>601</v>
      </c>
      <c r="L220" t="s">
        <v>136</v>
      </c>
      <c r="M220">
        <v>808323</v>
      </c>
    </row>
    <row r="221" spans="3:13">
      <c r="C221" s="2" t="str">
        <f t="shared" si="5"/>
        <v>Globytė Karolina</v>
      </c>
      <c r="D221" s="68" t="s">
        <v>479</v>
      </c>
      <c r="E221" s="69">
        <v>808705</v>
      </c>
      <c r="F221" s="69">
        <v>5</v>
      </c>
      <c r="G221" s="70" t="s">
        <v>39</v>
      </c>
      <c r="H221" s="70" t="s">
        <v>485</v>
      </c>
      <c r="K221" t="s">
        <v>602</v>
      </c>
      <c r="L221" t="s">
        <v>136</v>
      </c>
      <c r="M221">
        <v>808324</v>
      </c>
    </row>
    <row r="222" spans="3:13">
      <c r="C222" s="2" t="str">
        <f t="shared" si="5"/>
        <v>Jasiukevičiūtė Gabrielė</v>
      </c>
      <c r="D222" s="68" t="s">
        <v>479</v>
      </c>
      <c r="E222" s="69">
        <v>808706</v>
      </c>
      <c r="F222" s="69">
        <v>6</v>
      </c>
      <c r="G222" s="70" t="s">
        <v>120</v>
      </c>
      <c r="H222" s="70" t="s">
        <v>486</v>
      </c>
      <c r="K222" t="s">
        <v>544</v>
      </c>
      <c r="L222" t="s">
        <v>134</v>
      </c>
      <c r="M222">
        <v>808128</v>
      </c>
    </row>
    <row r="223" spans="3:13">
      <c r="C223" s="2" t="str">
        <f t="shared" si="5"/>
        <v>Karalius Kasparas</v>
      </c>
      <c r="D223" s="68" t="s">
        <v>479</v>
      </c>
      <c r="E223" s="69">
        <v>808707</v>
      </c>
      <c r="F223" s="69">
        <v>7</v>
      </c>
      <c r="G223" s="70" t="s">
        <v>487</v>
      </c>
      <c r="H223" s="70" t="s">
        <v>488</v>
      </c>
      <c r="K223" t="s">
        <v>634</v>
      </c>
      <c r="L223" t="s">
        <v>356</v>
      </c>
      <c r="M223">
        <v>808426</v>
      </c>
    </row>
    <row r="224" spans="3:13">
      <c r="C224" s="2" t="str">
        <f t="shared" si="5"/>
        <v>Kružikas Paulius</v>
      </c>
      <c r="D224" s="68" t="s">
        <v>479</v>
      </c>
      <c r="E224" s="69">
        <v>808708</v>
      </c>
      <c r="F224" s="69">
        <v>8</v>
      </c>
      <c r="G224" s="70" t="s">
        <v>259</v>
      </c>
      <c r="H224" s="70" t="s">
        <v>489</v>
      </c>
      <c r="K224" t="s">
        <v>665</v>
      </c>
      <c r="L224" t="s">
        <v>397</v>
      </c>
      <c r="M224">
        <v>808529</v>
      </c>
    </row>
    <row r="225" spans="3:13">
      <c r="C225" s="2" t="str">
        <f t="shared" si="5"/>
        <v>Kuprytė Kamilė</v>
      </c>
      <c r="D225" s="68" t="s">
        <v>479</v>
      </c>
      <c r="E225" s="69">
        <v>808709</v>
      </c>
      <c r="F225" s="69">
        <v>9</v>
      </c>
      <c r="G225" s="70" t="s">
        <v>40</v>
      </c>
      <c r="H225" s="70" t="s">
        <v>490</v>
      </c>
      <c r="K225" t="s">
        <v>694</v>
      </c>
      <c r="L225" t="s">
        <v>439</v>
      </c>
      <c r="M225">
        <v>808628</v>
      </c>
    </row>
    <row r="226" spans="3:13">
      <c r="C226" s="2" t="str">
        <f t="shared" si="5"/>
        <v>Martinaitis Arūnas</v>
      </c>
      <c r="D226" s="68" t="s">
        <v>479</v>
      </c>
      <c r="E226" s="69">
        <v>808710</v>
      </c>
      <c r="F226" s="69">
        <v>10</v>
      </c>
      <c r="G226" s="70" t="s">
        <v>491</v>
      </c>
      <c r="H226" s="70" t="s">
        <v>492</v>
      </c>
      <c r="K226" t="s">
        <v>574</v>
      </c>
      <c r="L226" t="s">
        <v>135</v>
      </c>
      <c r="M226">
        <v>808227</v>
      </c>
    </row>
    <row r="227" spans="3:13">
      <c r="C227" s="2" t="str">
        <f t="shared" si="5"/>
        <v>Masaitis Deividas</v>
      </c>
      <c r="D227" s="68" t="s">
        <v>479</v>
      </c>
      <c r="E227" s="69">
        <v>808711</v>
      </c>
      <c r="F227" s="69">
        <v>11</v>
      </c>
      <c r="G227" s="70" t="s">
        <v>100</v>
      </c>
      <c r="H227" s="70" t="s">
        <v>493</v>
      </c>
      <c r="K227" t="s">
        <v>575</v>
      </c>
      <c r="L227" t="s">
        <v>135</v>
      </c>
      <c r="M227">
        <v>808228</v>
      </c>
    </row>
    <row r="228" spans="3:13">
      <c r="C228" s="2" t="str">
        <f t="shared" si="5"/>
        <v>Mikelaitytė Gertrūda</v>
      </c>
      <c r="D228" s="68" t="s">
        <v>479</v>
      </c>
      <c r="E228" s="69">
        <v>808712</v>
      </c>
      <c r="F228" s="69">
        <v>12</v>
      </c>
      <c r="G228" s="70" t="s">
        <v>494</v>
      </c>
      <c r="H228" s="70" t="s">
        <v>495</v>
      </c>
      <c r="K228" t="s">
        <v>576</v>
      </c>
      <c r="L228" t="s">
        <v>135</v>
      </c>
      <c r="M228">
        <v>808229</v>
      </c>
    </row>
    <row r="229" spans="3:13">
      <c r="C229" s="2" t="str">
        <f t="shared" si="5"/>
        <v>Minkevičius Matas</v>
      </c>
      <c r="D229" s="68" t="s">
        <v>479</v>
      </c>
      <c r="E229" s="69">
        <v>808713</v>
      </c>
      <c r="F229" s="69">
        <v>13</v>
      </c>
      <c r="G229" s="70" t="s">
        <v>115</v>
      </c>
      <c r="H229" s="70" t="s">
        <v>496</v>
      </c>
      <c r="K229" t="s">
        <v>577</v>
      </c>
      <c r="L229" t="s">
        <v>135</v>
      </c>
      <c r="M229">
        <v>808230</v>
      </c>
    </row>
    <row r="230" spans="3:13">
      <c r="C230" s="2" t="str">
        <f t="shared" si="5"/>
        <v>Paulauskas Ignas</v>
      </c>
      <c r="D230" s="68" t="s">
        <v>479</v>
      </c>
      <c r="E230" s="69">
        <v>808714</v>
      </c>
      <c r="F230" s="69">
        <v>14</v>
      </c>
      <c r="G230" s="70" t="s">
        <v>241</v>
      </c>
      <c r="H230" s="70" t="s">
        <v>497</v>
      </c>
      <c r="K230" t="s">
        <v>603</v>
      </c>
      <c r="L230" t="s">
        <v>136</v>
      </c>
      <c r="M230">
        <v>808325</v>
      </c>
    </row>
    <row r="231" spans="3:13">
      <c r="C231" s="2" t="str">
        <f t="shared" ref="C231:C246" si="6">CONCATENATE(H231," ",G231)</f>
        <v>Pėstininkas Vilius</v>
      </c>
      <c r="D231" s="68" t="s">
        <v>479</v>
      </c>
      <c r="E231" s="69">
        <v>808715</v>
      </c>
      <c r="F231" s="69">
        <v>15</v>
      </c>
      <c r="G231" s="70" t="s">
        <v>238</v>
      </c>
      <c r="H231" s="70" t="s">
        <v>498</v>
      </c>
      <c r="K231" t="s">
        <v>666</v>
      </c>
      <c r="L231" t="s">
        <v>397</v>
      </c>
      <c r="M231">
        <v>808530</v>
      </c>
    </row>
    <row r="232" spans="3:13">
      <c r="C232" s="2" t="str">
        <f t="shared" si="6"/>
        <v>Ramanauskas Jonas</v>
      </c>
      <c r="D232" s="68" t="s">
        <v>479</v>
      </c>
      <c r="E232" s="69">
        <v>808716</v>
      </c>
      <c r="F232" s="69">
        <v>16</v>
      </c>
      <c r="G232" s="70" t="s">
        <v>41</v>
      </c>
      <c r="H232" s="70" t="s">
        <v>499</v>
      </c>
      <c r="K232" t="s">
        <v>695</v>
      </c>
      <c r="L232" t="s">
        <v>439</v>
      </c>
      <c r="M232">
        <v>808629</v>
      </c>
    </row>
    <row r="233" spans="3:13">
      <c r="C233" s="2" t="str">
        <f t="shared" si="6"/>
        <v>Randytė Miglė</v>
      </c>
      <c r="D233" s="68" t="s">
        <v>479</v>
      </c>
      <c r="E233" s="69">
        <v>808717</v>
      </c>
      <c r="F233" s="69">
        <v>17</v>
      </c>
      <c r="G233" s="70" t="s">
        <v>43</v>
      </c>
      <c r="H233" s="70" t="s">
        <v>500</v>
      </c>
      <c r="K233" t="s">
        <v>604</v>
      </c>
      <c r="L233" t="s">
        <v>136</v>
      </c>
      <c r="M233">
        <v>808326</v>
      </c>
    </row>
    <row r="234" spans="3:13">
      <c r="C234" s="2" t="str">
        <f t="shared" si="6"/>
        <v>Sideravičius Justinas</v>
      </c>
      <c r="D234" s="68" t="s">
        <v>479</v>
      </c>
      <c r="E234" s="69">
        <v>808718</v>
      </c>
      <c r="F234" s="69">
        <v>18</v>
      </c>
      <c r="G234" s="70" t="s">
        <v>453</v>
      </c>
      <c r="H234" s="70" t="s">
        <v>501</v>
      </c>
      <c r="K234" t="s">
        <v>578</v>
      </c>
      <c r="L234" t="s">
        <v>135</v>
      </c>
      <c r="M234">
        <v>808231</v>
      </c>
    </row>
    <row r="235" spans="3:13">
      <c r="C235" s="2" t="str">
        <f t="shared" si="6"/>
        <v>Stankevičius Skirmantas</v>
      </c>
      <c r="D235" s="68" t="s">
        <v>479</v>
      </c>
      <c r="E235" s="69">
        <v>808719</v>
      </c>
      <c r="F235" s="69">
        <v>19</v>
      </c>
      <c r="G235" s="70" t="s">
        <v>502</v>
      </c>
      <c r="H235" s="70" t="s">
        <v>503</v>
      </c>
      <c r="K235" t="s">
        <v>725</v>
      </c>
      <c r="L235" t="s">
        <v>479</v>
      </c>
      <c r="M235">
        <v>808729</v>
      </c>
    </row>
    <row r="236" spans="3:13">
      <c r="C236" s="2" t="str">
        <f t="shared" si="6"/>
        <v>Stašaitis Ignas</v>
      </c>
      <c r="D236" s="68" t="s">
        <v>479</v>
      </c>
      <c r="E236" s="69">
        <v>808720</v>
      </c>
      <c r="F236" s="69">
        <v>20</v>
      </c>
      <c r="G236" s="70" t="s">
        <v>241</v>
      </c>
      <c r="H236" s="70" t="s">
        <v>504</v>
      </c>
      <c r="K236" t="s">
        <v>726</v>
      </c>
      <c r="L236" t="s">
        <v>479</v>
      </c>
      <c r="M236">
        <v>808730</v>
      </c>
    </row>
    <row r="237" spans="3:13">
      <c r="C237" s="2" t="str">
        <f t="shared" si="6"/>
        <v>Stebuliauskaitė Goda</v>
      </c>
      <c r="D237" s="68" t="s">
        <v>479</v>
      </c>
      <c r="E237" s="69">
        <v>808721</v>
      </c>
      <c r="F237" s="69">
        <v>21</v>
      </c>
      <c r="G237" s="70" t="s">
        <v>432</v>
      </c>
      <c r="H237" s="70" t="s">
        <v>505</v>
      </c>
      <c r="K237" t="s">
        <v>605</v>
      </c>
      <c r="L237" t="s">
        <v>136</v>
      </c>
      <c r="M237">
        <v>808327</v>
      </c>
    </row>
    <row r="238" spans="3:13">
      <c r="C238" s="2" t="str">
        <f t="shared" si="6"/>
        <v>Strunkevičius Tomas</v>
      </c>
      <c r="D238" s="68" t="s">
        <v>479</v>
      </c>
      <c r="E238" s="69">
        <v>808722</v>
      </c>
      <c r="F238" s="69">
        <v>22</v>
      </c>
      <c r="G238" s="70" t="s">
        <v>38</v>
      </c>
      <c r="H238" s="70" t="s">
        <v>506</v>
      </c>
      <c r="K238" t="s">
        <v>545</v>
      </c>
      <c r="L238" t="s">
        <v>134</v>
      </c>
      <c r="M238">
        <v>808129</v>
      </c>
    </row>
    <row r="239" spans="3:13">
      <c r="C239" s="2" t="str">
        <f t="shared" si="6"/>
        <v>Svolkinas Radvydas</v>
      </c>
      <c r="D239" s="68" t="s">
        <v>479</v>
      </c>
      <c r="E239" s="69">
        <v>808723</v>
      </c>
      <c r="F239" s="69">
        <v>23</v>
      </c>
      <c r="G239" s="70" t="s">
        <v>507</v>
      </c>
      <c r="H239" s="70" t="s">
        <v>508</v>
      </c>
      <c r="K239" t="s">
        <v>606</v>
      </c>
      <c r="L239" t="s">
        <v>136</v>
      </c>
      <c r="M239">
        <v>808328</v>
      </c>
    </row>
    <row r="240" spans="3:13">
      <c r="C240" s="2" t="str">
        <f t="shared" si="6"/>
        <v>Šimanskytė Indrė</v>
      </c>
      <c r="D240" s="68" t="s">
        <v>479</v>
      </c>
      <c r="E240" s="69">
        <v>808724</v>
      </c>
      <c r="F240" s="69">
        <v>24</v>
      </c>
      <c r="G240" s="70" t="s">
        <v>103</v>
      </c>
      <c r="H240" s="70" t="s">
        <v>509</v>
      </c>
      <c r="K240" t="s">
        <v>696</v>
      </c>
      <c r="L240" t="s">
        <v>439</v>
      </c>
      <c r="M240">
        <v>808630</v>
      </c>
    </row>
    <row r="241" spans="3:13">
      <c r="C241" s="2" t="str">
        <f t="shared" si="6"/>
        <v>Šlaičiūtė Ieva</v>
      </c>
      <c r="D241" s="68" t="s">
        <v>479</v>
      </c>
      <c r="E241" s="69">
        <v>808725</v>
      </c>
      <c r="F241" s="69">
        <v>25</v>
      </c>
      <c r="G241" s="70" t="s">
        <v>229</v>
      </c>
      <c r="H241" s="70" t="s">
        <v>510</v>
      </c>
      <c r="K241" t="s">
        <v>607</v>
      </c>
      <c r="L241" t="s">
        <v>136</v>
      </c>
      <c r="M241">
        <v>808329</v>
      </c>
    </row>
    <row r="242" spans="3:13">
      <c r="C242" s="2" t="str">
        <f t="shared" si="6"/>
        <v>Tranza Arnas</v>
      </c>
      <c r="D242" s="68" t="s">
        <v>479</v>
      </c>
      <c r="E242" s="69">
        <v>808726</v>
      </c>
      <c r="F242" s="69">
        <v>26</v>
      </c>
      <c r="G242" s="70" t="s">
        <v>511</v>
      </c>
      <c r="H242" s="70" t="s">
        <v>512</v>
      </c>
      <c r="K242" t="s">
        <v>546</v>
      </c>
      <c r="L242" t="s">
        <v>134</v>
      </c>
      <c r="M242">
        <v>808130</v>
      </c>
    </row>
    <row r="243" spans="3:13">
      <c r="C243" s="2" t="str">
        <f t="shared" si="6"/>
        <v>Tručinskas Paulius</v>
      </c>
      <c r="D243" s="68" t="s">
        <v>479</v>
      </c>
      <c r="E243" s="69">
        <v>808727</v>
      </c>
      <c r="F243" s="69">
        <v>27</v>
      </c>
      <c r="G243" s="70" t="s">
        <v>259</v>
      </c>
      <c r="H243" s="70" t="s">
        <v>513</v>
      </c>
      <c r="K243" t="s">
        <v>608</v>
      </c>
      <c r="L243" t="s">
        <v>136</v>
      </c>
      <c r="M243">
        <v>808330</v>
      </c>
    </row>
    <row r="244" spans="3:13">
      <c r="C244" s="2" t="str">
        <f t="shared" si="6"/>
        <v>Urbanavičius Dominykas</v>
      </c>
      <c r="D244" s="68" t="s">
        <v>479</v>
      </c>
      <c r="E244" s="69">
        <v>808728</v>
      </c>
      <c r="F244" s="69">
        <v>28</v>
      </c>
      <c r="G244" s="70" t="s">
        <v>278</v>
      </c>
      <c r="H244" s="70" t="s">
        <v>514</v>
      </c>
      <c r="K244" t="s">
        <v>547</v>
      </c>
      <c r="L244" t="s">
        <v>134</v>
      </c>
      <c r="M244">
        <v>808131</v>
      </c>
    </row>
    <row r="245" spans="3:13">
      <c r="C245" s="2" t="str">
        <f t="shared" si="6"/>
        <v>Zauka Žygimantas</v>
      </c>
      <c r="D245" s="68" t="s">
        <v>479</v>
      </c>
      <c r="E245" s="69">
        <v>808729</v>
      </c>
      <c r="F245" s="69">
        <v>29</v>
      </c>
      <c r="G245" s="70" t="s">
        <v>323</v>
      </c>
      <c r="H245" s="70" t="s">
        <v>515</v>
      </c>
      <c r="K245" t="s">
        <v>635</v>
      </c>
      <c r="L245" t="s">
        <v>356</v>
      </c>
      <c r="M245">
        <v>808427</v>
      </c>
    </row>
    <row r="246" spans="3:13">
      <c r="C246" s="2" t="str">
        <f t="shared" si="6"/>
        <v>Zaveckas Julius</v>
      </c>
      <c r="D246" s="68" t="s">
        <v>479</v>
      </c>
      <c r="E246" s="69">
        <v>808730</v>
      </c>
      <c r="F246" s="69">
        <v>30</v>
      </c>
      <c r="G246" s="70" t="s">
        <v>451</v>
      </c>
      <c r="H246" s="70" t="s">
        <v>516</v>
      </c>
      <c r="K246" t="s">
        <v>636</v>
      </c>
      <c r="L246" t="s">
        <v>356</v>
      </c>
      <c r="M246">
        <v>808428</v>
      </c>
    </row>
  </sheetData>
  <sortState ref="K37:M246">
    <sortCondition ref="K37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12"/>
  <sheetViews>
    <sheetView zoomScaleNormal="100" workbookViewId="0">
      <pane xSplit="9" ySplit="2" topLeftCell="J178" activePane="bottomRight" state="frozen"/>
      <selection activeCell="A16" sqref="A16:XFD26"/>
      <selection pane="topRight" activeCell="A16" sqref="A16:XFD26"/>
      <selection pane="bottomLeft" activeCell="A16" sqref="A16:XFD26"/>
      <selection pane="bottomRight" activeCell="A16" sqref="A16:XFD26"/>
    </sheetView>
  </sheetViews>
  <sheetFormatPr defaultRowHeight="15"/>
  <cols>
    <col min="1" max="1" width="4.140625" style="11" customWidth="1"/>
    <col min="2" max="2" width="8" style="11" customWidth="1"/>
    <col min="3" max="3" width="4.140625" style="11" customWidth="1"/>
    <col min="4" max="4" width="11.28515625" style="13" bestFit="1" customWidth="1"/>
    <col min="5" max="5" width="14" style="13" bestFit="1" customWidth="1"/>
    <col min="6" max="6" width="4.5703125" style="11" bestFit="1" customWidth="1"/>
    <col min="7" max="9" width="3" style="11" customWidth="1"/>
    <col min="10" max="51" width="4" style="24" customWidth="1"/>
    <col min="52" max="53" width="8" style="24" customWidth="1"/>
    <col min="54" max="54" width="16.140625" style="24" bestFit="1" customWidth="1"/>
    <col min="55" max="62" width="7.7109375" style="24" customWidth="1"/>
    <col min="63" max="64" width="8" style="24" customWidth="1"/>
    <col min="65" max="70" width="7.140625" style="24" customWidth="1"/>
    <col min="71" max="71" width="7.85546875" style="24" customWidth="1"/>
    <col min="72" max="16384" width="9.140625" style="24"/>
  </cols>
  <sheetData>
    <row r="1" spans="1:71">
      <c r="A1" s="14" t="s">
        <v>208</v>
      </c>
      <c r="J1" s="30">
        <v>1</v>
      </c>
      <c r="K1" s="30">
        <v>1</v>
      </c>
      <c r="L1" s="30">
        <v>1</v>
      </c>
      <c r="M1" s="30">
        <v>1</v>
      </c>
      <c r="N1" s="30">
        <v>2</v>
      </c>
      <c r="O1" s="30">
        <v>1</v>
      </c>
      <c r="P1" s="30">
        <v>1</v>
      </c>
      <c r="Q1" s="30">
        <v>1</v>
      </c>
      <c r="R1" s="30">
        <v>1</v>
      </c>
      <c r="S1" s="30">
        <v>1</v>
      </c>
      <c r="T1" s="30">
        <v>1</v>
      </c>
      <c r="U1" s="30">
        <v>1</v>
      </c>
      <c r="V1" s="30">
        <v>1</v>
      </c>
      <c r="W1" s="30">
        <v>1</v>
      </c>
      <c r="X1" s="30">
        <v>1</v>
      </c>
      <c r="Y1" s="30">
        <v>1</v>
      </c>
      <c r="Z1" s="30">
        <v>1</v>
      </c>
      <c r="AA1" s="30">
        <v>1</v>
      </c>
      <c r="AB1" s="30">
        <v>1</v>
      </c>
      <c r="AC1" s="30">
        <v>1</v>
      </c>
      <c r="AD1" s="30">
        <v>1</v>
      </c>
      <c r="AE1" s="30">
        <v>2</v>
      </c>
      <c r="AF1" s="30">
        <v>1</v>
      </c>
      <c r="AG1" s="30">
        <v>1</v>
      </c>
      <c r="AH1" s="30">
        <v>1</v>
      </c>
      <c r="AI1" s="30">
        <v>1</v>
      </c>
      <c r="AJ1" s="30">
        <v>1</v>
      </c>
      <c r="AK1" s="30">
        <v>1</v>
      </c>
      <c r="AL1" s="30">
        <v>2</v>
      </c>
      <c r="AM1" s="30">
        <v>1</v>
      </c>
      <c r="AN1" s="30">
        <v>1</v>
      </c>
      <c r="AO1" s="30">
        <v>1</v>
      </c>
      <c r="AP1" s="30">
        <v>1</v>
      </c>
      <c r="AQ1" s="30">
        <v>1</v>
      </c>
      <c r="AR1" s="30">
        <v>1</v>
      </c>
      <c r="AS1" s="30">
        <v>1</v>
      </c>
      <c r="AT1" s="30">
        <v>1</v>
      </c>
      <c r="AU1" s="30">
        <v>1</v>
      </c>
      <c r="AV1" s="30">
        <v>1</v>
      </c>
      <c r="AW1" s="30">
        <v>2</v>
      </c>
      <c r="AX1" s="30">
        <v>1</v>
      </c>
      <c r="AY1" s="30">
        <v>1</v>
      </c>
      <c r="AZ1" s="31"/>
      <c r="BA1" s="32"/>
      <c r="BB1" s="33"/>
      <c r="BC1" s="75" t="s">
        <v>12</v>
      </c>
      <c r="BD1" s="76"/>
      <c r="BE1" s="76"/>
      <c r="BF1" s="76"/>
      <c r="BG1" s="76"/>
      <c r="BH1" s="76"/>
      <c r="BI1" s="76"/>
      <c r="BJ1" s="76"/>
      <c r="BK1" s="76"/>
      <c r="BL1" s="77"/>
      <c r="BM1" s="78" t="s">
        <v>13</v>
      </c>
      <c r="BN1" s="79"/>
      <c r="BO1" s="79"/>
      <c r="BP1" s="79"/>
      <c r="BQ1" s="79"/>
      <c r="BR1" s="80"/>
      <c r="BS1" s="33"/>
    </row>
    <row r="2" spans="1:71" ht="35.25" customHeight="1">
      <c r="A2" s="12" t="s">
        <v>7</v>
      </c>
      <c r="B2" s="12" t="s">
        <v>26</v>
      </c>
      <c r="C2" s="12" t="s">
        <v>27</v>
      </c>
      <c r="D2" s="9" t="s">
        <v>28</v>
      </c>
      <c r="E2" s="9" t="s">
        <v>29</v>
      </c>
      <c r="F2" s="12" t="s">
        <v>2</v>
      </c>
      <c r="G2" s="12" t="s">
        <v>30</v>
      </c>
      <c r="H2" s="12" t="s">
        <v>31</v>
      </c>
      <c r="I2" s="12" t="s">
        <v>137</v>
      </c>
      <c r="J2" s="34">
        <v>1</v>
      </c>
      <c r="K2" s="34">
        <v>2</v>
      </c>
      <c r="L2" s="34" t="s">
        <v>59</v>
      </c>
      <c r="M2" s="34" t="s">
        <v>60</v>
      </c>
      <c r="N2" s="34" t="s">
        <v>61</v>
      </c>
      <c r="O2" s="34" t="s">
        <v>62</v>
      </c>
      <c r="P2" s="34" t="s">
        <v>63</v>
      </c>
      <c r="Q2" s="34" t="s">
        <v>64</v>
      </c>
      <c r="R2" s="34" t="s">
        <v>65</v>
      </c>
      <c r="S2" s="34" t="s">
        <v>66</v>
      </c>
      <c r="T2" s="34" t="s">
        <v>138</v>
      </c>
      <c r="U2" s="34" t="s">
        <v>139</v>
      </c>
      <c r="V2" s="34" t="s">
        <v>68</v>
      </c>
      <c r="W2" s="34" t="s">
        <v>69</v>
      </c>
      <c r="X2" s="34" t="s">
        <v>70</v>
      </c>
      <c r="Y2" s="34" t="s">
        <v>71</v>
      </c>
      <c r="Z2" s="34" t="s">
        <v>72</v>
      </c>
      <c r="AA2" s="34" t="s">
        <v>73</v>
      </c>
      <c r="AB2" s="34" t="s">
        <v>74</v>
      </c>
      <c r="AC2" s="34" t="s">
        <v>75</v>
      </c>
      <c r="AD2" s="34" t="s">
        <v>76</v>
      </c>
      <c r="AE2" s="34" t="s">
        <v>77</v>
      </c>
      <c r="AF2" s="34" t="s">
        <v>140</v>
      </c>
      <c r="AG2" s="34" t="s">
        <v>141</v>
      </c>
      <c r="AH2" s="34" t="s">
        <v>79</v>
      </c>
      <c r="AI2" s="34" t="s">
        <v>80</v>
      </c>
      <c r="AJ2" s="34" t="s">
        <v>81</v>
      </c>
      <c r="AK2" s="34" t="s">
        <v>82</v>
      </c>
      <c r="AL2" s="34" t="s">
        <v>83</v>
      </c>
      <c r="AM2" s="34" t="s">
        <v>84</v>
      </c>
      <c r="AN2" s="34" t="s">
        <v>85</v>
      </c>
      <c r="AO2" s="34" t="s">
        <v>86</v>
      </c>
      <c r="AP2" s="34" t="s">
        <v>87</v>
      </c>
      <c r="AQ2" s="34" t="s">
        <v>88</v>
      </c>
      <c r="AR2" s="34" t="s">
        <v>89</v>
      </c>
      <c r="AS2" s="34" t="s">
        <v>90</v>
      </c>
      <c r="AT2" s="34" t="s">
        <v>91</v>
      </c>
      <c r="AU2" s="34" t="s">
        <v>92</v>
      </c>
      <c r="AV2" s="34" t="s">
        <v>93</v>
      </c>
      <c r="AW2" s="34" t="s">
        <v>142</v>
      </c>
      <c r="AX2" s="34" t="s">
        <v>143</v>
      </c>
      <c r="AY2" s="34" t="s">
        <v>144</v>
      </c>
      <c r="AZ2" s="81" t="s">
        <v>4</v>
      </c>
      <c r="BA2" s="82"/>
      <c r="BB2" s="15" t="s">
        <v>5</v>
      </c>
      <c r="BC2" s="73" t="s">
        <v>14</v>
      </c>
      <c r="BD2" s="74"/>
      <c r="BE2" s="73" t="s">
        <v>145</v>
      </c>
      <c r="BF2" s="74"/>
      <c r="BG2" s="73" t="s">
        <v>15</v>
      </c>
      <c r="BH2" s="74"/>
      <c r="BI2" s="73" t="s">
        <v>146</v>
      </c>
      <c r="BJ2" s="74"/>
      <c r="BK2" s="73" t="s">
        <v>147</v>
      </c>
      <c r="BL2" s="74"/>
      <c r="BM2" s="73" t="s">
        <v>16</v>
      </c>
      <c r="BN2" s="74"/>
      <c r="BO2" s="73" t="s">
        <v>17</v>
      </c>
      <c r="BP2" s="74"/>
      <c r="BQ2" s="73" t="s">
        <v>18</v>
      </c>
      <c r="BR2" s="74"/>
      <c r="BS2" s="15" t="s">
        <v>94</v>
      </c>
    </row>
    <row r="3" spans="1:71">
      <c r="A3" s="68" t="s">
        <v>134</v>
      </c>
      <c r="B3" s="69">
        <v>808101</v>
      </c>
      <c r="C3" s="69">
        <v>1</v>
      </c>
      <c r="D3" s="70" t="s">
        <v>209</v>
      </c>
      <c r="E3" s="70" t="s">
        <v>210</v>
      </c>
      <c r="F3" s="35" t="s">
        <v>32</v>
      </c>
      <c r="G3" s="35"/>
      <c r="H3" s="35"/>
      <c r="I3" s="35"/>
      <c r="J3" s="3">
        <v>1</v>
      </c>
      <c r="K3" s="3">
        <v>1</v>
      </c>
      <c r="L3" s="3">
        <v>1</v>
      </c>
      <c r="M3" s="3">
        <v>1</v>
      </c>
      <c r="N3" s="3">
        <v>1</v>
      </c>
      <c r="O3" s="3">
        <v>1</v>
      </c>
      <c r="P3" s="3">
        <v>0</v>
      </c>
      <c r="Q3" s="3">
        <v>1</v>
      </c>
      <c r="R3" s="3">
        <v>1</v>
      </c>
      <c r="S3" s="3">
        <v>0</v>
      </c>
      <c r="T3" s="3">
        <v>0</v>
      </c>
      <c r="U3" s="3">
        <v>1</v>
      </c>
      <c r="V3" s="3">
        <v>1</v>
      </c>
      <c r="W3" s="3">
        <v>1</v>
      </c>
      <c r="X3" s="3">
        <v>0</v>
      </c>
      <c r="Y3" s="3">
        <v>1</v>
      </c>
      <c r="Z3" s="3">
        <v>1</v>
      </c>
      <c r="AA3" s="3">
        <v>0</v>
      </c>
      <c r="AB3" s="3">
        <v>1</v>
      </c>
      <c r="AC3" s="3">
        <v>0</v>
      </c>
      <c r="AD3" s="3">
        <v>1</v>
      </c>
      <c r="AE3" s="3">
        <v>2</v>
      </c>
      <c r="AF3" s="3">
        <v>1</v>
      </c>
      <c r="AG3" s="3">
        <v>0</v>
      </c>
      <c r="AH3" s="3">
        <v>0</v>
      </c>
      <c r="AI3" s="3">
        <v>0</v>
      </c>
      <c r="AJ3" s="3">
        <v>0</v>
      </c>
      <c r="AK3" s="3">
        <v>1</v>
      </c>
      <c r="AL3" s="3">
        <v>0</v>
      </c>
      <c r="AM3" s="3">
        <v>1</v>
      </c>
      <c r="AN3" s="3">
        <v>1</v>
      </c>
      <c r="AO3" s="3">
        <v>1</v>
      </c>
      <c r="AP3" s="3">
        <v>1</v>
      </c>
      <c r="AQ3" s="3">
        <v>1</v>
      </c>
      <c r="AR3" s="3">
        <v>0</v>
      </c>
      <c r="AS3" s="3">
        <v>0</v>
      </c>
      <c r="AT3" s="3">
        <v>1</v>
      </c>
      <c r="AU3" s="3">
        <v>0</v>
      </c>
      <c r="AV3" s="3">
        <v>1</v>
      </c>
      <c r="AW3" s="3">
        <v>2</v>
      </c>
      <c r="AX3" s="3">
        <v>1</v>
      </c>
      <c r="AY3" s="3">
        <v>0</v>
      </c>
      <c r="AZ3" s="16">
        <f>IF((COUNTA(J3:AY3))&gt;0,(SUM(J3:AY3)), "Tuščias")</f>
        <v>29</v>
      </c>
      <c r="BA3" s="17">
        <f>IF((COUNTA(J3:AY3))&gt;0,(AZ3/46 ), "Tuščias")</f>
        <v>0.63043478260869568</v>
      </c>
      <c r="BB3" s="17" t="str">
        <f t="shared" ref="BB3:BB34" si="0">IF(AZ3&lt;=7,"Nepatenkinamas",IF(AZ3&lt;=21,"Patenkinamas", IF(AZ3&lt;=36,"Pagrindinis", IF(AZ3&lt;=46, "Aukštesnysis", "Neatliko")) ))</f>
        <v>Pagrindinis</v>
      </c>
      <c r="BC3" s="16">
        <f>IF((COUNTA(J3:AY3))&gt;0,(J3+K3+Q3+R3+Z3+AC3+AD3+AE3+AI3+AJ3+AU3), "Tuščias")</f>
        <v>8</v>
      </c>
      <c r="BD3" s="17">
        <f>IF((COUNTA(J3:AY3))&gt;0,(BC3/12), "Tuščias")</f>
        <v>0.66666666666666663</v>
      </c>
      <c r="BE3" s="16">
        <f>IF((COUNTA(J3:AY3))&gt;0,(P3+Y3+AB3+AK3+AS3+AT3+AW3), "Tuščias")</f>
        <v>6</v>
      </c>
      <c r="BF3" s="17">
        <f>IF((COUNTA(J3:AY3))&gt;0,(BE3/8), "Tuščias")</f>
        <v>0.75</v>
      </c>
      <c r="BG3" s="16">
        <f>IF((COUNTA(J3:AY3))&gt;0,(T3+U3+W3+X3+AN3+AO3+AP3+AQ3+AR3+AX3+AY3), "Tuščias")</f>
        <v>7</v>
      </c>
      <c r="BH3" s="17">
        <f>IF((COUNTA(J3:AY3))&gt;0,(BG3/11), "Tuščias")</f>
        <v>0.63636363636363635</v>
      </c>
      <c r="BI3" s="16">
        <f xml:space="preserve"> IF((COUNTA(J3:AY3))&gt;0,(L3+M3+N3+AH3), "Tuščias")</f>
        <v>3</v>
      </c>
      <c r="BJ3" s="17">
        <f>IF((COUNTA(J3:AY3))&gt;0,(BI3/5), "Tuščias")</f>
        <v>0.6</v>
      </c>
      <c r="BK3" s="16">
        <f xml:space="preserve"> IF((COUNTA(J3:AY3))&gt;0,(O3+S3+V3+AA3+AF3+AG3+AL3+AM3+AV3), "Tuščias")</f>
        <v>5</v>
      </c>
      <c r="BL3" s="17">
        <f>IF((COUNTA(J3:AY3))&gt;0,(BK3/10), "Tuščias")</f>
        <v>0.5</v>
      </c>
      <c r="BM3" s="16">
        <f xml:space="preserve"> IF((COUNTA(J3:AY3))&gt;0,(J3+M3+P3+Q3+R3+W3+X3+AI3+AJ3+AK3+AN3+AP3+AQ3+AR3+AS3+AT3+AY3), "Tuščias")</f>
        <v>10</v>
      </c>
      <c r="BN3" s="17">
        <f>IF((COUNTA(J3:AY3))&gt;0,(BM3/17), "Tuščias")</f>
        <v>0.58823529411764708</v>
      </c>
      <c r="BO3" s="16">
        <f>IF((COUNTA(J3:AY3))&gt;0,(K3+L3+N3+T3+U3+Y3+Z3+AB3+AC3+AD3+AE3+AH3+AO3+AU3+AW3+AX3), "Tuščias")</f>
        <v>14</v>
      </c>
      <c r="BP3" s="17">
        <f>IF((COUNTA(J3:AY3))&gt;0,(BO3/19), "Tuščias")</f>
        <v>0.73684210526315785</v>
      </c>
      <c r="BQ3" s="16">
        <f>IF((COUNTA(J3:AY3))&gt;0,(O3+S3+V3+AA3+AF3+AG3+AL3+AM3+AV3), "Tuščias")</f>
        <v>5</v>
      </c>
      <c r="BR3" s="17">
        <f>IF((COUNTA(J3:AY3))&gt;0,(BQ3/10), "Tuščias")</f>
        <v>0.5</v>
      </c>
      <c r="BS3" s="16">
        <f>IF(AZ3&lt;=5,1,IF(AZ3&lt;=9,2, IF(AZ3&lt;=13,3, IF(AZ3&lt;=16,4,  IF(AZ3&lt;=20,5,  IF(AZ3&lt;=23,6,  IF(AZ3&lt;=27,7,  IF(AZ3&lt;=31,8,  IF(AZ3&lt;=36,9,  IF(AZ3&lt;=46,10, "Tuščias"))))))))))</f>
        <v>8</v>
      </c>
    </row>
    <row r="4" spans="1:71">
      <c r="A4" s="68" t="s">
        <v>134</v>
      </c>
      <c r="B4" s="69">
        <v>808102</v>
      </c>
      <c r="C4" s="69">
        <v>2</v>
      </c>
      <c r="D4" s="70" t="s">
        <v>211</v>
      </c>
      <c r="E4" s="70" t="s">
        <v>212</v>
      </c>
      <c r="F4" s="35" t="s">
        <v>36</v>
      </c>
      <c r="G4" s="35"/>
      <c r="H4" s="35"/>
      <c r="I4" s="35"/>
      <c r="J4" s="3">
        <v>1</v>
      </c>
      <c r="K4" s="3">
        <v>1</v>
      </c>
      <c r="L4" s="3">
        <v>1</v>
      </c>
      <c r="M4" s="3">
        <v>1</v>
      </c>
      <c r="N4" s="3">
        <v>2</v>
      </c>
      <c r="O4" s="3">
        <v>0</v>
      </c>
      <c r="P4" s="3">
        <v>1</v>
      </c>
      <c r="Q4" s="3">
        <v>1</v>
      </c>
      <c r="R4" s="3">
        <v>1</v>
      </c>
      <c r="S4" s="3">
        <v>0</v>
      </c>
      <c r="T4" s="3">
        <v>1</v>
      </c>
      <c r="U4" s="3">
        <v>1</v>
      </c>
      <c r="V4" s="3">
        <v>1</v>
      </c>
      <c r="W4" s="3">
        <v>1</v>
      </c>
      <c r="X4" s="3">
        <v>1</v>
      </c>
      <c r="Y4" s="3">
        <v>1</v>
      </c>
      <c r="Z4" s="3">
        <v>1</v>
      </c>
      <c r="AA4" s="3">
        <v>1</v>
      </c>
      <c r="AB4" s="3">
        <v>0</v>
      </c>
      <c r="AC4" s="3">
        <v>1</v>
      </c>
      <c r="AD4" s="3">
        <v>1</v>
      </c>
      <c r="AE4" s="3">
        <v>1</v>
      </c>
      <c r="AF4" s="3">
        <v>1</v>
      </c>
      <c r="AG4" s="3">
        <v>0</v>
      </c>
      <c r="AH4" s="3">
        <v>0</v>
      </c>
      <c r="AI4" s="3">
        <v>1</v>
      </c>
      <c r="AJ4" s="3">
        <v>0</v>
      </c>
      <c r="AK4" s="3">
        <v>1</v>
      </c>
      <c r="AL4" s="3">
        <v>1</v>
      </c>
      <c r="AM4" s="3">
        <v>1</v>
      </c>
      <c r="AN4" s="3">
        <v>1</v>
      </c>
      <c r="AO4" s="3">
        <v>1</v>
      </c>
      <c r="AP4" s="3">
        <v>1</v>
      </c>
      <c r="AQ4" s="3">
        <v>1</v>
      </c>
      <c r="AR4" s="3">
        <v>1</v>
      </c>
      <c r="AS4" s="3">
        <v>0</v>
      </c>
      <c r="AT4" s="3">
        <v>1</v>
      </c>
      <c r="AU4" s="3">
        <v>0</v>
      </c>
      <c r="AV4" s="3">
        <v>1</v>
      </c>
      <c r="AW4" s="3">
        <v>2</v>
      </c>
      <c r="AX4" s="3">
        <v>1</v>
      </c>
      <c r="AY4" s="3">
        <v>0</v>
      </c>
      <c r="AZ4" s="16">
        <f t="shared" ref="AZ4:AZ45" si="1">IF((COUNTA(J4:AY4))&gt;0,(SUM(J4:AY4)), "Tuščias")</f>
        <v>35</v>
      </c>
      <c r="BA4" s="17">
        <f t="shared" ref="BA4:BA45" si="2">IF((COUNTA(J4:AY4))&gt;0,(AZ4/46 ), "Tuščias")</f>
        <v>0.76086956521739135</v>
      </c>
      <c r="BB4" s="17" t="str">
        <f t="shared" si="0"/>
        <v>Pagrindinis</v>
      </c>
      <c r="BC4" s="16">
        <f t="shared" ref="BC4:BC45" si="3">IF((COUNTA(J4:AY4))&gt;0,(J4+K4+Q4+R4+Z4+AC4+AD4+AE4+AI4+AJ4+AU4), "Tuščias")</f>
        <v>9</v>
      </c>
      <c r="BD4" s="17">
        <f t="shared" ref="BD4:BD45" si="4">IF((COUNTA(J4:AY4))&gt;0,(BC4/12), "Tuščias")</f>
        <v>0.75</v>
      </c>
      <c r="BE4" s="16">
        <f t="shared" ref="BE4:BE45" si="5">IF((COUNTA(J4:AY4))&gt;0,(P4+Y4+AB4+AK4+AS4+AT4+AW4), "Tuščias")</f>
        <v>6</v>
      </c>
      <c r="BF4" s="17">
        <f t="shared" ref="BF4:BF45" si="6">IF((COUNTA(J4:AY4))&gt;0,(BE4/8), "Tuščias")</f>
        <v>0.75</v>
      </c>
      <c r="BG4" s="16">
        <f t="shared" ref="BG4:BG45" si="7">IF((COUNTA(J4:AY4))&gt;0,(T4+U4+W4+X4+AN4+AO4+AP4+AQ4+AR4+AX4+AY4), "Tuščias")</f>
        <v>10</v>
      </c>
      <c r="BH4" s="17">
        <f t="shared" ref="BH4:BH45" si="8">IF((COUNTA(J4:AY4))&gt;0,(BG4/11), "Tuščias")</f>
        <v>0.90909090909090906</v>
      </c>
      <c r="BI4" s="16">
        <f t="shared" ref="BI4:BI45" si="9" xml:space="preserve"> IF((COUNTA(J4:AY4))&gt;0,(L4+M4+N4+AH4), "Tuščias")</f>
        <v>4</v>
      </c>
      <c r="BJ4" s="17">
        <f t="shared" ref="BJ4:BJ45" si="10">IF((COUNTA(J4:AY4))&gt;0,(BI4/5), "Tuščias")</f>
        <v>0.8</v>
      </c>
      <c r="BK4" s="16">
        <f t="shared" ref="BK4:BK45" si="11" xml:space="preserve"> IF((COUNTA(J4:AY4))&gt;0,(O4+S4+V4+AA4+AF4+AG4+AL4+AM4+AV4), "Tuščias")</f>
        <v>6</v>
      </c>
      <c r="BL4" s="17">
        <f t="shared" ref="BL4:BL45" si="12">IF((COUNTA(J4:AY4))&gt;0,(BK4/10), "Tuščias")</f>
        <v>0.6</v>
      </c>
      <c r="BM4" s="16">
        <f t="shared" ref="BM4:BM45" si="13" xml:space="preserve"> IF((COUNTA(J4:AY4))&gt;0,(J4+M4+P4+Q4+R4+W4+X4+AI4+AJ4+AK4+AN4+AP4+AQ4+AR4+AS4+AT4+AY4), "Tuščias")</f>
        <v>14</v>
      </c>
      <c r="BN4" s="17">
        <f t="shared" ref="BN4:BN45" si="14">IF((COUNTA(J4:AY4))&gt;0,(BM4/17), "Tuščias")</f>
        <v>0.82352941176470584</v>
      </c>
      <c r="BO4" s="16">
        <f t="shared" ref="BO4:BO45" si="15">IF((COUNTA(J4:AY4))&gt;0,(K4+L4+N4+T4+U4+Y4+Z4+AB4+AC4+AD4+AE4+AH4+AO4+AU4+AW4+AX4), "Tuščias")</f>
        <v>15</v>
      </c>
      <c r="BP4" s="17">
        <f t="shared" ref="BP4:BP45" si="16">IF((COUNTA(J4:AY4))&gt;0,(BO4/19), "Tuščias")</f>
        <v>0.78947368421052633</v>
      </c>
      <c r="BQ4" s="16">
        <f t="shared" ref="BQ4:BQ45" si="17">IF((COUNTA(J4:AY4))&gt;0,(O4+S4+V4+AA4+AF4+AG4+AL4+AM4+AV4), "Tuščias")</f>
        <v>6</v>
      </c>
      <c r="BR4" s="17">
        <f t="shared" ref="BR4:BR45" si="18">IF((COUNTA(J4:AY4))&gt;0,(BQ4/10), "Tuščias")</f>
        <v>0.6</v>
      </c>
      <c r="BS4" s="16">
        <f t="shared" ref="BS4:BS45" si="19">IF(AZ4&lt;=5,1,IF(AZ4&lt;=9,2, IF(AZ4&lt;=13,3, IF(AZ4&lt;=16,4,  IF(AZ4&lt;=20,5,  IF(AZ4&lt;=23,6,  IF(AZ4&lt;=27,7,  IF(AZ4&lt;=31,8,  IF(AZ4&lt;=36,9,  IF(AZ4&lt;=46,10, "Tuščias"))))))))))</f>
        <v>9</v>
      </c>
    </row>
    <row r="5" spans="1:71">
      <c r="A5" s="68" t="s">
        <v>134</v>
      </c>
      <c r="B5" s="69">
        <v>808103</v>
      </c>
      <c r="C5" s="69">
        <v>3</v>
      </c>
      <c r="D5" s="70" t="s">
        <v>213</v>
      </c>
      <c r="E5" s="70" t="s">
        <v>214</v>
      </c>
      <c r="F5" s="35" t="s">
        <v>36</v>
      </c>
      <c r="G5" s="35"/>
      <c r="H5" s="35"/>
      <c r="I5" s="35"/>
      <c r="J5" s="3">
        <v>1</v>
      </c>
      <c r="K5" s="3">
        <v>0</v>
      </c>
      <c r="L5" s="3">
        <v>1</v>
      </c>
      <c r="M5" s="3">
        <v>0</v>
      </c>
      <c r="N5" s="3">
        <v>0</v>
      </c>
      <c r="O5" s="3">
        <v>0</v>
      </c>
      <c r="P5" s="3">
        <v>0</v>
      </c>
      <c r="Q5" s="3">
        <v>1</v>
      </c>
      <c r="R5" s="3">
        <v>0</v>
      </c>
      <c r="S5" s="3">
        <v>1</v>
      </c>
      <c r="T5" s="3">
        <v>0</v>
      </c>
      <c r="U5" s="3">
        <v>1</v>
      </c>
      <c r="V5" s="3">
        <v>0</v>
      </c>
      <c r="W5" s="3">
        <v>1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1</v>
      </c>
      <c r="AG5" s="3">
        <v>0</v>
      </c>
      <c r="AH5" s="3">
        <v>1</v>
      </c>
      <c r="AI5" s="3">
        <v>0</v>
      </c>
      <c r="AJ5" s="3">
        <v>0</v>
      </c>
      <c r="AK5" s="3">
        <v>0</v>
      </c>
      <c r="AL5" s="3">
        <v>1</v>
      </c>
      <c r="AM5" s="3">
        <v>0</v>
      </c>
      <c r="AN5" s="3">
        <v>1</v>
      </c>
      <c r="AO5" s="3">
        <v>1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16">
        <f t="shared" si="1"/>
        <v>11</v>
      </c>
      <c r="BA5" s="17">
        <f t="shared" si="2"/>
        <v>0.2391304347826087</v>
      </c>
      <c r="BB5" s="17" t="str">
        <f t="shared" si="0"/>
        <v>Patenkinamas</v>
      </c>
      <c r="BC5" s="16">
        <f t="shared" si="3"/>
        <v>2</v>
      </c>
      <c r="BD5" s="17">
        <f t="shared" si="4"/>
        <v>0.16666666666666666</v>
      </c>
      <c r="BE5" s="16">
        <f t="shared" si="5"/>
        <v>0</v>
      </c>
      <c r="BF5" s="17">
        <f t="shared" si="6"/>
        <v>0</v>
      </c>
      <c r="BG5" s="16">
        <f t="shared" si="7"/>
        <v>4</v>
      </c>
      <c r="BH5" s="17">
        <f t="shared" si="8"/>
        <v>0.36363636363636365</v>
      </c>
      <c r="BI5" s="16">
        <f t="shared" si="9"/>
        <v>2</v>
      </c>
      <c r="BJ5" s="17">
        <f t="shared" si="10"/>
        <v>0.4</v>
      </c>
      <c r="BK5" s="16">
        <f t="shared" si="11"/>
        <v>3</v>
      </c>
      <c r="BL5" s="17">
        <f t="shared" si="12"/>
        <v>0.3</v>
      </c>
      <c r="BM5" s="16">
        <f t="shared" si="13"/>
        <v>4</v>
      </c>
      <c r="BN5" s="17">
        <f t="shared" si="14"/>
        <v>0.23529411764705882</v>
      </c>
      <c r="BO5" s="16">
        <f t="shared" si="15"/>
        <v>4</v>
      </c>
      <c r="BP5" s="17">
        <f t="shared" si="16"/>
        <v>0.21052631578947367</v>
      </c>
      <c r="BQ5" s="16">
        <f t="shared" si="17"/>
        <v>3</v>
      </c>
      <c r="BR5" s="17">
        <f t="shared" si="18"/>
        <v>0.3</v>
      </c>
      <c r="BS5" s="16">
        <f t="shared" si="19"/>
        <v>3</v>
      </c>
    </row>
    <row r="6" spans="1:71">
      <c r="A6" s="68" t="s">
        <v>134</v>
      </c>
      <c r="B6" s="69">
        <v>808104</v>
      </c>
      <c r="C6" s="69">
        <v>4</v>
      </c>
      <c r="D6" s="70" t="s">
        <v>215</v>
      </c>
      <c r="E6" s="70" t="s">
        <v>216</v>
      </c>
      <c r="F6" s="35" t="s">
        <v>32</v>
      </c>
      <c r="G6" s="35"/>
      <c r="H6" s="35"/>
      <c r="I6" s="35"/>
      <c r="J6" s="3">
        <v>1</v>
      </c>
      <c r="K6" s="3">
        <v>1</v>
      </c>
      <c r="L6" s="3">
        <v>1</v>
      </c>
      <c r="M6" s="3">
        <v>1</v>
      </c>
      <c r="N6" s="3">
        <v>0</v>
      </c>
      <c r="O6" s="3">
        <v>1</v>
      </c>
      <c r="P6" s="3">
        <v>1</v>
      </c>
      <c r="Q6" s="3">
        <v>1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1</v>
      </c>
      <c r="AD6" s="3">
        <v>1</v>
      </c>
      <c r="AE6" s="3">
        <v>1</v>
      </c>
      <c r="AF6" s="3">
        <v>1</v>
      </c>
      <c r="AG6" s="3">
        <v>0</v>
      </c>
      <c r="AH6" s="3">
        <v>0</v>
      </c>
      <c r="AI6" s="3">
        <v>1</v>
      </c>
      <c r="AJ6" s="3">
        <v>0</v>
      </c>
      <c r="AK6" s="3">
        <v>0</v>
      </c>
      <c r="AL6" s="3">
        <v>0</v>
      </c>
      <c r="AM6" s="3">
        <v>1</v>
      </c>
      <c r="AN6" s="3">
        <v>1</v>
      </c>
      <c r="AO6" s="3">
        <v>1</v>
      </c>
      <c r="AP6" s="3">
        <v>0</v>
      </c>
      <c r="AQ6" s="3">
        <v>0</v>
      </c>
      <c r="AR6" s="3">
        <v>0</v>
      </c>
      <c r="AS6" s="3">
        <v>0</v>
      </c>
      <c r="AT6" s="3">
        <v>1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16">
        <f t="shared" si="1"/>
        <v>16</v>
      </c>
      <c r="BA6" s="17">
        <f t="shared" si="2"/>
        <v>0.34782608695652173</v>
      </c>
      <c r="BB6" s="17" t="str">
        <f t="shared" si="0"/>
        <v>Patenkinamas</v>
      </c>
      <c r="BC6" s="16">
        <f t="shared" si="3"/>
        <v>7</v>
      </c>
      <c r="BD6" s="17">
        <f t="shared" si="4"/>
        <v>0.58333333333333337</v>
      </c>
      <c r="BE6" s="16">
        <f t="shared" si="5"/>
        <v>2</v>
      </c>
      <c r="BF6" s="17">
        <f t="shared" si="6"/>
        <v>0.25</v>
      </c>
      <c r="BG6" s="16">
        <f t="shared" si="7"/>
        <v>2</v>
      </c>
      <c r="BH6" s="17">
        <f t="shared" si="8"/>
        <v>0.18181818181818182</v>
      </c>
      <c r="BI6" s="16">
        <f t="shared" si="9"/>
        <v>2</v>
      </c>
      <c r="BJ6" s="17">
        <f t="shared" si="10"/>
        <v>0.4</v>
      </c>
      <c r="BK6" s="16">
        <f t="shared" si="11"/>
        <v>3</v>
      </c>
      <c r="BL6" s="17">
        <f t="shared" si="12"/>
        <v>0.3</v>
      </c>
      <c r="BM6" s="16">
        <f t="shared" si="13"/>
        <v>7</v>
      </c>
      <c r="BN6" s="17">
        <f t="shared" si="14"/>
        <v>0.41176470588235292</v>
      </c>
      <c r="BO6" s="16">
        <f t="shared" si="15"/>
        <v>6</v>
      </c>
      <c r="BP6" s="17">
        <f t="shared" si="16"/>
        <v>0.31578947368421051</v>
      </c>
      <c r="BQ6" s="16">
        <f t="shared" si="17"/>
        <v>3</v>
      </c>
      <c r="BR6" s="17">
        <f t="shared" si="18"/>
        <v>0.3</v>
      </c>
      <c r="BS6" s="16">
        <f t="shared" si="19"/>
        <v>4</v>
      </c>
    </row>
    <row r="7" spans="1:71">
      <c r="A7" s="68" t="s">
        <v>134</v>
      </c>
      <c r="B7" s="69">
        <v>808105</v>
      </c>
      <c r="C7" s="69">
        <v>5</v>
      </c>
      <c r="D7" s="70" t="s">
        <v>120</v>
      </c>
      <c r="E7" s="70" t="s">
        <v>217</v>
      </c>
      <c r="F7" s="35" t="s">
        <v>36</v>
      </c>
      <c r="G7" s="35"/>
      <c r="H7" s="35"/>
      <c r="I7" s="35"/>
      <c r="J7" s="3">
        <v>1</v>
      </c>
      <c r="K7" s="3">
        <v>0</v>
      </c>
      <c r="L7" s="3">
        <v>1</v>
      </c>
      <c r="M7" s="3">
        <v>0</v>
      </c>
      <c r="N7" s="3">
        <v>0</v>
      </c>
      <c r="O7" s="3">
        <v>1</v>
      </c>
      <c r="P7" s="3">
        <v>1</v>
      </c>
      <c r="Q7" s="3">
        <v>1</v>
      </c>
      <c r="R7" s="3">
        <v>1</v>
      </c>
      <c r="S7" s="3">
        <v>1</v>
      </c>
      <c r="T7" s="3">
        <v>0</v>
      </c>
      <c r="U7" s="3">
        <v>1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1</v>
      </c>
      <c r="AF7" s="3">
        <v>1</v>
      </c>
      <c r="AG7" s="3">
        <v>0</v>
      </c>
      <c r="AH7" s="3">
        <v>1</v>
      </c>
      <c r="AI7" s="3">
        <v>1</v>
      </c>
      <c r="AJ7" s="3">
        <v>0</v>
      </c>
      <c r="AK7" s="3">
        <v>0</v>
      </c>
      <c r="AL7" s="3">
        <v>0</v>
      </c>
      <c r="AM7" s="3">
        <v>1</v>
      </c>
      <c r="AN7" s="3">
        <v>1</v>
      </c>
      <c r="AO7" s="3">
        <v>1</v>
      </c>
      <c r="AP7" s="3">
        <v>1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16">
        <f t="shared" si="1"/>
        <v>16</v>
      </c>
      <c r="BA7" s="17">
        <f t="shared" si="2"/>
        <v>0.34782608695652173</v>
      </c>
      <c r="BB7" s="17" t="str">
        <f t="shared" si="0"/>
        <v>Patenkinamas</v>
      </c>
      <c r="BC7" s="16">
        <f t="shared" si="3"/>
        <v>5</v>
      </c>
      <c r="BD7" s="17">
        <f t="shared" si="4"/>
        <v>0.41666666666666669</v>
      </c>
      <c r="BE7" s="16">
        <f t="shared" si="5"/>
        <v>1</v>
      </c>
      <c r="BF7" s="17">
        <f t="shared" si="6"/>
        <v>0.125</v>
      </c>
      <c r="BG7" s="16">
        <f t="shared" si="7"/>
        <v>4</v>
      </c>
      <c r="BH7" s="17">
        <f t="shared" si="8"/>
        <v>0.36363636363636365</v>
      </c>
      <c r="BI7" s="16">
        <f t="shared" si="9"/>
        <v>2</v>
      </c>
      <c r="BJ7" s="17">
        <f t="shared" si="10"/>
        <v>0.4</v>
      </c>
      <c r="BK7" s="16">
        <f t="shared" si="11"/>
        <v>4</v>
      </c>
      <c r="BL7" s="17">
        <f t="shared" si="12"/>
        <v>0.4</v>
      </c>
      <c r="BM7" s="16">
        <f t="shared" si="13"/>
        <v>7</v>
      </c>
      <c r="BN7" s="17">
        <f t="shared" si="14"/>
        <v>0.41176470588235292</v>
      </c>
      <c r="BO7" s="16">
        <f t="shared" si="15"/>
        <v>5</v>
      </c>
      <c r="BP7" s="17">
        <f t="shared" si="16"/>
        <v>0.26315789473684209</v>
      </c>
      <c r="BQ7" s="16">
        <f t="shared" si="17"/>
        <v>4</v>
      </c>
      <c r="BR7" s="17">
        <f t="shared" si="18"/>
        <v>0.4</v>
      </c>
      <c r="BS7" s="16">
        <f t="shared" si="19"/>
        <v>4</v>
      </c>
    </row>
    <row r="8" spans="1:71">
      <c r="A8" s="68" t="s">
        <v>134</v>
      </c>
      <c r="B8" s="69">
        <v>808106</v>
      </c>
      <c r="C8" s="69">
        <v>6</v>
      </c>
      <c r="D8" s="70" t="s">
        <v>37</v>
      </c>
      <c r="E8" s="70" t="s">
        <v>217</v>
      </c>
      <c r="F8" s="35" t="s">
        <v>36</v>
      </c>
      <c r="G8" s="35"/>
      <c r="H8" s="35"/>
      <c r="I8" s="35"/>
      <c r="J8" s="3">
        <v>1</v>
      </c>
      <c r="K8" s="3">
        <v>0</v>
      </c>
      <c r="L8" s="3">
        <v>1</v>
      </c>
      <c r="M8" s="3">
        <v>0</v>
      </c>
      <c r="N8" s="3">
        <v>0</v>
      </c>
      <c r="O8" s="3">
        <v>0</v>
      </c>
      <c r="P8" s="3">
        <v>1</v>
      </c>
      <c r="Q8" s="3">
        <v>1</v>
      </c>
      <c r="R8" s="3">
        <v>1</v>
      </c>
      <c r="S8" s="3">
        <v>0</v>
      </c>
      <c r="T8" s="3">
        <v>0</v>
      </c>
      <c r="U8" s="3">
        <v>1</v>
      </c>
      <c r="V8" s="3">
        <v>0</v>
      </c>
      <c r="W8" s="3">
        <v>1</v>
      </c>
      <c r="X8" s="3">
        <v>0</v>
      </c>
      <c r="Y8" s="3">
        <v>1</v>
      </c>
      <c r="Z8" s="3">
        <v>0</v>
      </c>
      <c r="AA8" s="3">
        <v>0</v>
      </c>
      <c r="AB8" s="3">
        <v>0</v>
      </c>
      <c r="AC8" s="3">
        <v>1</v>
      </c>
      <c r="AD8" s="3">
        <v>1</v>
      </c>
      <c r="AE8" s="3">
        <v>2</v>
      </c>
      <c r="AF8" s="3">
        <v>1</v>
      </c>
      <c r="AG8" s="3">
        <v>0</v>
      </c>
      <c r="AH8" s="3">
        <v>1</v>
      </c>
      <c r="AI8" s="3">
        <v>1</v>
      </c>
      <c r="AJ8" s="3">
        <v>0</v>
      </c>
      <c r="AK8" s="3">
        <v>1</v>
      </c>
      <c r="AL8" s="3">
        <v>2</v>
      </c>
      <c r="AM8" s="3">
        <v>1</v>
      </c>
      <c r="AN8" s="3">
        <v>1</v>
      </c>
      <c r="AO8" s="3">
        <v>1</v>
      </c>
      <c r="AP8" s="3">
        <v>1</v>
      </c>
      <c r="AQ8" s="3">
        <v>1</v>
      </c>
      <c r="AR8" s="3">
        <v>0</v>
      </c>
      <c r="AS8" s="3">
        <v>0</v>
      </c>
      <c r="AT8" s="3">
        <v>1</v>
      </c>
      <c r="AU8" s="3">
        <v>0</v>
      </c>
      <c r="AV8" s="3">
        <v>1</v>
      </c>
      <c r="AW8" s="3">
        <v>1</v>
      </c>
      <c r="AX8" s="3">
        <v>0</v>
      </c>
      <c r="AY8" s="3">
        <v>0</v>
      </c>
      <c r="AZ8" s="16">
        <f t="shared" si="1"/>
        <v>26</v>
      </c>
      <c r="BA8" s="17">
        <f t="shared" si="2"/>
        <v>0.56521739130434778</v>
      </c>
      <c r="BB8" s="17" t="str">
        <f t="shared" si="0"/>
        <v>Pagrindinis</v>
      </c>
      <c r="BC8" s="16">
        <f t="shared" si="3"/>
        <v>8</v>
      </c>
      <c r="BD8" s="17">
        <f t="shared" si="4"/>
        <v>0.66666666666666663</v>
      </c>
      <c r="BE8" s="16">
        <f t="shared" si="5"/>
        <v>5</v>
      </c>
      <c r="BF8" s="17">
        <f t="shared" si="6"/>
        <v>0.625</v>
      </c>
      <c r="BG8" s="16">
        <f t="shared" si="7"/>
        <v>6</v>
      </c>
      <c r="BH8" s="17">
        <f t="shared" si="8"/>
        <v>0.54545454545454541</v>
      </c>
      <c r="BI8" s="16">
        <f t="shared" si="9"/>
        <v>2</v>
      </c>
      <c r="BJ8" s="17">
        <f t="shared" si="10"/>
        <v>0.4</v>
      </c>
      <c r="BK8" s="16">
        <f t="shared" si="11"/>
        <v>5</v>
      </c>
      <c r="BL8" s="17">
        <f t="shared" si="12"/>
        <v>0.5</v>
      </c>
      <c r="BM8" s="16">
        <f t="shared" si="13"/>
        <v>11</v>
      </c>
      <c r="BN8" s="17">
        <f t="shared" si="14"/>
        <v>0.6470588235294118</v>
      </c>
      <c r="BO8" s="16">
        <f t="shared" si="15"/>
        <v>10</v>
      </c>
      <c r="BP8" s="17">
        <f t="shared" si="16"/>
        <v>0.52631578947368418</v>
      </c>
      <c r="BQ8" s="16">
        <f t="shared" si="17"/>
        <v>5</v>
      </c>
      <c r="BR8" s="17">
        <f t="shared" si="18"/>
        <v>0.5</v>
      </c>
      <c r="BS8" s="16">
        <f t="shared" si="19"/>
        <v>7</v>
      </c>
    </row>
    <row r="9" spans="1:71">
      <c r="A9" s="68" t="s">
        <v>134</v>
      </c>
      <c r="B9" s="69">
        <v>808107</v>
      </c>
      <c r="C9" s="69">
        <v>7</v>
      </c>
      <c r="D9" s="70" t="s">
        <v>218</v>
      </c>
      <c r="E9" s="70" t="s">
        <v>219</v>
      </c>
      <c r="F9" s="35" t="s">
        <v>32</v>
      </c>
      <c r="G9" s="35"/>
      <c r="H9" s="35"/>
      <c r="I9" s="35"/>
      <c r="J9" s="3">
        <v>1</v>
      </c>
      <c r="K9" s="3">
        <v>0</v>
      </c>
      <c r="L9" s="3">
        <v>0</v>
      </c>
      <c r="M9" s="3">
        <v>0</v>
      </c>
      <c r="N9" s="3">
        <v>0</v>
      </c>
      <c r="O9" s="3">
        <v>1</v>
      </c>
      <c r="P9" s="3">
        <v>0</v>
      </c>
      <c r="Q9" s="3">
        <v>1</v>
      </c>
      <c r="R9" s="3">
        <v>1</v>
      </c>
      <c r="S9" s="3">
        <v>0</v>
      </c>
      <c r="T9" s="3">
        <v>0</v>
      </c>
      <c r="U9" s="3">
        <v>1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1</v>
      </c>
      <c r="AG9" s="3">
        <v>0</v>
      </c>
      <c r="AH9" s="3">
        <v>0</v>
      </c>
      <c r="AI9" s="3">
        <v>0</v>
      </c>
      <c r="AJ9" s="3">
        <v>1</v>
      </c>
      <c r="AK9" s="3">
        <v>1</v>
      </c>
      <c r="AL9" s="3">
        <v>0</v>
      </c>
      <c r="AM9" s="3">
        <v>1</v>
      </c>
      <c r="AN9" s="3">
        <v>1</v>
      </c>
      <c r="AO9" s="3">
        <v>1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1</v>
      </c>
      <c r="AX9" s="3">
        <v>0</v>
      </c>
      <c r="AY9" s="3">
        <v>0</v>
      </c>
      <c r="AZ9" s="16">
        <f t="shared" si="1"/>
        <v>12</v>
      </c>
      <c r="BA9" s="17">
        <f t="shared" si="2"/>
        <v>0.2608695652173913</v>
      </c>
      <c r="BB9" s="17" t="str">
        <f t="shared" si="0"/>
        <v>Patenkinamas</v>
      </c>
      <c r="BC9" s="16">
        <f t="shared" si="3"/>
        <v>4</v>
      </c>
      <c r="BD9" s="17">
        <f t="shared" si="4"/>
        <v>0.33333333333333331</v>
      </c>
      <c r="BE9" s="16">
        <f t="shared" si="5"/>
        <v>2</v>
      </c>
      <c r="BF9" s="17">
        <f t="shared" si="6"/>
        <v>0.25</v>
      </c>
      <c r="BG9" s="16">
        <f t="shared" si="7"/>
        <v>3</v>
      </c>
      <c r="BH9" s="17">
        <f t="shared" si="8"/>
        <v>0.27272727272727271</v>
      </c>
      <c r="BI9" s="16">
        <f t="shared" si="9"/>
        <v>0</v>
      </c>
      <c r="BJ9" s="17">
        <f t="shared" si="10"/>
        <v>0</v>
      </c>
      <c r="BK9" s="16">
        <f t="shared" si="11"/>
        <v>3</v>
      </c>
      <c r="BL9" s="17">
        <f t="shared" si="12"/>
        <v>0.3</v>
      </c>
      <c r="BM9" s="16">
        <f t="shared" si="13"/>
        <v>6</v>
      </c>
      <c r="BN9" s="17">
        <f t="shared" si="14"/>
        <v>0.35294117647058826</v>
      </c>
      <c r="BO9" s="16">
        <f t="shared" si="15"/>
        <v>3</v>
      </c>
      <c r="BP9" s="17">
        <f t="shared" si="16"/>
        <v>0.15789473684210525</v>
      </c>
      <c r="BQ9" s="16">
        <f t="shared" si="17"/>
        <v>3</v>
      </c>
      <c r="BR9" s="17">
        <f t="shared" si="18"/>
        <v>0.3</v>
      </c>
      <c r="BS9" s="16">
        <f t="shared" si="19"/>
        <v>3</v>
      </c>
    </row>
    <row r="10" spans="1:71">
      <c r="A10" s="68" t="s">
        <v>134</v>
      </c>
      <c r="B10" s="69">
        <v>808108</v>
      </c>
      <c r="C10" s="69">
        <v>8</v>
      </c>
      <c r="D10" s="70" t="s">
        <v>220</v>
      </c>
      <c r="E10" s="70" t="s">
        <v>221</v>
      </c>
      <c r="F10" s="35" t="s">
        <v>36</v>
      </c>
      <c r="G10" s="35"/>
      <c r="H10" s="35"/>
      <c r="I10" s="35"/>
      <c r="J10" s="3">
        <v>1</v>
      </c>
      <c r="K10" s="3">
        <v>1</v>
      </c>
      <c r="L10" s="3">
        <v>1</v>
      </c>
      <c r="M10" s="3">
        <v>1</v>
      </c>
      <c r="N10" s="3">
        <v>2</v>
      </c>
      <c r="O10" s="3">
        <v>1</v>
      </c>
      <c r="P10" s="3">
        <v>1</v>
      </c>
      <c r="Q10" s="3">
        <v>1</v>
      </c>
      <c r="R10" s="3">
        <v>1</v>
      </c>
      <c r="S10" s="3">
        <v>1</v>
      </c>
      <c r="T10" s="3">
        <v>1</v>
      </c>
      <c r="U10" s="3">
        <v>1</v>
      </c>
      <c r="V10" s="3">
        <v>1</v>
      </c>
      <c r="W10" s="3">
        <v>1</v>
      </c>
      <c r="X10" s="3">
        <v>1</v>
      </c>
      <c r="Y10" s="3">
        <v>1</v>
      </c>
      <c r="Z10" s="3">
        <v>1</v>
      </c>
      <c r="AA10" s="3">
        <v>1</v>
      </c>
      <c r="AB10" s="3">
        <v>1</v>
      </c>
      <c r="AC10" s="3">
        <v>1</v>
      </c>
      <c r="AD10" s="3">
        <v>1</v>
      </c>
      <c r="AE10" s="3">
        <v>2</v>
      </c>
      <c r="AF10" s="3">
        <v>1</v>
      </c>
      <c r="AG10" s="3">
        <v>0</v>
      </c>
      <c r="AH10" s="3">
        <v>1</v>
      </c>
      <c r="AI10" s="3">
        <v>1</v>
      </c>
      <c r="AJ10" s="3">
        <v>0</v>
      </c>
      <c r="AK10" s="3">
        <v>1</v>
      </c>
      <c r="AL10" s="3">
        <v>2</v>
      </c>
      <c r="AM10" s="3">
        <v>1</v>
      </c>
      <c r="AN10" s="3">
        <v>1</v>
      </c>
      <c r="AO10" s="3">
        <v>1</v>
      </c>
      <c r="AP10" s="3">
        <v>1</v>
      </c>
      <c r="AQ10" s="3">
        <v>1</v>
      </c>
      <c r="AR10" s="3">
        <v>1</v>
      </c>
      <c r="AS10" s="3">
        <v>0</v>
      </c>
      <c r="AT10" s="3">
        <v>1</v>
      </c>
      <c r="AU10" s="3">
        <v>1</v>
      </c>
      <c r="AV10" s="3">
        <v>1</v>
      </c>
      <c r="AW10" s="3">
        <v>2</v>
      </c>
      <c r="AX10" s="3">
        <v>1</v>
      </c>
      <c r="AY10" s="3">
        <v>1</v>
      </c>
      <c r="AZ10" s="16">
        <f t="shared" si="1"/>
        <v>43</v>
      </c>
      <c r="BA10" s="17">
        <f t="shared" si="2"/>
        <v>0.93478260869565222</v>
      </c>
      <c r="BB10" s="17" t="str">
        <f t="shared" si="0"/>
        <v>Aukštesnysis</v>
      </c>
      <c r="BC10" s="16">
        <f t="shared" si="3"/>
        <v>11</v>
      </c>
      <c r="BD10" s="17">
        <f t="shared" si="4"/>
        <v>0.91666666666666663</v>
      </c>
      <c r="BE10" s="16">
        <f t="shared" si="5"/>
        <v>7</v>
      </c>
      <c r="BF10" s="17">
        <f t="shared" si="6"/>
        <v>0.875</v>
      </c>
      <c r="BG10" s="16">
        <f t="shared" si="7"/>
        <v>11</v>
      </c>
      <c r="BH10" s="17">
        <f t="shared" si="8"/>
        <v>1</v>
      </c>
      <c r="BI10" s="16">
        <f t="shared" si="9"/>
        <v>5</v>
      </c>
      <c r="BJ10" s="17">
        <f t="shared" si="10"/>
        <v>1</v>
      </c>
      <c r="BK10" s="16">
        <f t="shared" si="11"/>
        <v>9</v>
      </c>
      <c r="BL10" s="17">
        <f t="shared" si="12"/>
        <v>0.9</v>
      </c>
      <c r="BM10" s="16">
        <f t="shared" si="13"/>
        <v>15</v>
      </c>
      <c r="BN10" s="17">
        <f t="shared" si="14"/>
        <v>0.88235294117647056</v>
      </c>
      <c r="BO10" s="16">
        <f t="shared" si="15"/>
        <v>19</v>
      </c>
      <c r="BP10" s="17">
        <f t="shared" si="16"/>
        <v>1</v>
      </c>
      <c r="BQ10" s="16">
        <f t="shared" si="17"/>
        <v>9</v>
      </c>
      <c r="BR10" s="17">
        <f t="shared" si="18"/>
        <v>0.9</v>
      </c>
      <c r="BS10" s="16">
        <f t="shared" si="19"/>
        <v>10</v>
      </c>
    </row>
    <row r="11" spans="1:71">
      <c r="A11" s="68" t="s">
        <v>134</v>
      </c>
      <c r="B11" s="69">
        <v>808109</v>
      </c>
      <c r="C11" s="69">
        <v>9</v>
      </c>
      <c r="D11" s="70" t="s">
        <v>107</v>
      </c>
      <c r="E11" s="70" t="s">
        <v>222</v>
      </c>
      <c r="F11" s="35" t="s">
        <v>36</v>
      </c>
      <c r="G11" s="35"/>
      <c r="H11" s="35"/>
      <c r="I11" s="35"/>
      <c r="J11" s="3">
        <v>1</v>
      </c>
      <c r="K11" s="3">
        <v>1</v>
      </c>
      <c r="L11" s="3">
        <v>1</v>
      </c>
      <c r="M11" s="3">
        <v>1</v>
      </c>
      <c r="N11" s="3">
        <v>0</v>
      </c>
      <c r="O11" s="3">
        <v>0</v>
      </c>
      <c r="P11" s="3">
        <v>0</v>
      </c>
      <c r="Q11" s="3">
        <v>1</v>
      </c>
      <c r="R11" s="3">
        <v>1</v>
      </c>
      <c r="S11" s="3">
        <v>0</v>
      </c>
      <c r="T11" s="3">
        <v>1</v>
      </c>
      <c r="U11" s="3">
        <v>1</v>
      </c>
      <c r="V11" s="3">
        <v>0</v>
      </c>
      <c r="W11" s="3">
        <v>1</v>
      </c>
      <c r="X11" s="3">
        <v>0</v>
      </c>
      <c r="Y11" s="3">
        <v>1</v>
      </c>
      <c r="Z11" s="3">
        <v>1</v>
      </c>
      <c r="AA11" s="3">
        <v>1</v>
      </c>
      <c r="AB11" s="3">
        <v>0</v>
      </c>
      <c r="AC11" s="3">
        <v>1</v>
      </c>
      <c r="AD11" s="3">
        <v>1</v>
      </c>
      <c r="AE11" s="3">
        <v>2</v>
      </c>
      <c r="AF11" s="3">
        <v>1</v>
      </c>
      <c r="AG11" s="3">
        <v>0</v>
      </c>
      <c r="AH11" s="3">
        <v>1</v>
      </c>
      <c r="AI11" s="3">
        <v>1</v>
      </c>
      <c r="AJ11" s="3">
        <v>0</v>
      </c>
      <c r="AK11" s="3">
        <v>0</v>
      </c>
      <c r="AL11" s="3">
        <v>0</v>
      </c>
      <c r="AM11" s="3">
        <v>1</v>
      </c>
      <c r="AN11" s="3">
        <v>1</v>
      </c>
      <c r="AO11" s="3">
        <v>1</v>
      </c>
      <c r="AP11" s="3">
        <v>1</v>
      </c>
      <c r="AQ11" s="3">
        <v>1</v>
      </c>
      <c r="AR11" s="3">
        <v>0</v>
      </c>
      <c r="AS11" s="3">
        <v>0</v>
      </c>
      <c r="AT11" s="3">
        <v>0</v>
      </c>
      <c r="AU11" s="3">
        <v>0</v>
      </c>
      <c r="AV11" s="3">
        <v>1</v>
      </c>
      <c r="AW11" s="3">
        <v>0</v>
      </c>
      <c r="AX11" s="3">
        <v>0</v>
      </c>
      <c r="AY11" s="3">
        <v>0</v>
      </c>
      <c r="AZ11" s="16">
        <f t="shared" si="1"/>
        <v>25</v>
      </c>
      <c r="BA11" s="17">
        <f t="shared" si="2"/>
        <v>0.54347826086956519</v>
      </c>
      <c r="BB11" s="17" t="str">
        <f t="shared" si="0"/>
        <v>Pagrindinis</v>
      </c>
      <c r="BC11" s="16">
        <f t="shared" si="3"/>
        <v>10</v>
      </c>
      <c r="BD11" s="17">
        <f t="shared" si="4"/>
        <v>0.83333333333333337</v>
      </c>
      <c r="BE11" s="16">
        <f t="shared" si="5"/>
        <v>1</v>
      </c>
      <c r="BF11" s="17">
        <f t="shared" si="6"/>
        <v>0.125</v>
      </c>
      <c r="BG11" s="16">
        <f t="shared" si="7"/>
        <v>7</v>
      </c>
      <c r="BH11" s="17">
        <f t="shared" si="8"/>
        <v>0.63636363636363635</v>
      </c>
      <c r="BI11" s="16">
        <f t="shared" si="9"/>
        <v>3</v>
      </c>
      <c r="BJ11" s="17">
        <f t="shared" si="10"/>
        <v>0.6</v>
      </c>
      <c r="BK11" s="16">
        <f t="shared" si="11"/>
        <v>4</v>
      </c>
      <c r="BL11" s="17">
        <f t="shared" si="12"/>
        <v>0.4</v>
      </c>
      <c r="BM11" s="16">
        <f t="shared" si="13"/>
        <v>9</v>
      </c>
      <c r="BN11" s="17">
        <f t="shared" si="14"/>
        <v>0.52941176470588236</v>
      </c>
      <c r="BO11" s="16">
        <f t="shared" si="15"/>
        <v>12</v>
      </c>
      <c r="BP11" s="17">
        <f t="shared" si="16"/>
        <v>0.63157894736842102</v>
      </c>
      <c r="BQ11" s="16">
        <f t="shared" si="17"/>
        <v>4</v>
      </c>
      <c r="BR11" s="17">
        <f t="shared" si="18"/>
        <v>0.4</v>
      </c>
      <c r="BS11" s="16">
        <f t="shared" si="19"/>
        <v>7</v>
      </c>
    </row>
    <row r="12" spans="1:71">
      <c r="A12" s="68" t="s">
        <v>134</v>
      </c>
      <c r="B12" s="69">
        <v>808110</v>
      </c>
      <c r="C12" s="69">
        <v>10</v>
      </c>
      <c r="D12" s="70" t="s">
        <v>223</v>
      </c>
      <c r="E12" s="70" t="s">
        <v>224</v>
      </c>
      <c r="F12" s="35" t="s">
        <v>32</v>
      </c>
      <c r="G12" s="35"/>
      <c r="H12" s="35"/>
      <c r="I12" s="35"/>
      <c r="J12" s="3">
        <v>1</v>
      </c>
      <c r="K12" s="3">
        <v>1</v>
      </c>
      <c r="L12" s="3">
        <v>1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1</v>
      </c>
      <c r="V12" s="3">
        <v>1</v>
      </c>
      <c r="W12" s="3">
        <v>1</v>
      </c>
      <c r="X12" s="3">
        <v>1</v>
      </c>
      <c r="Y12" s="3">
        <v>1</v>
      </c>
      <c r="Z12" s="3">
        <v>1</v>
      </c>
      <c r="AA12" s="3">
        <v>1</v>
      </c>
      <c r="AB12" s="3">
        <v>1</v>
      </c>
      <c r="AC12" s="3">
        <v>1</v>
      </c>
      <c r="AD12" s="3">
        <v>1</v>
      </c>
      <c r="AE12" s="3">
        <v>2</v>
      </c>
      <c r="AF12" s="3">
        <v>1</v>
      </c>
      <c r="AG12" s="3">
        <v>1</v>
      </c>
      <c r="AH12" s="3">
        <v>1</v>
      </c>
      <c r="AI12" s="3">
        <v>1</v>
      </c>
      <c r="AJ12" s="3">
        <v>1</v>
      </c>
      <c r="AK12" s="3">
        <v>1</v>
      </c>
      <c r="AL12" s="3">
        <v>2</v>
      </c>
      <c r="AM12" s="3">
        <v>1</v>
      </c>
      <c r="AN12" s="3">
        <v>1</v>
      </c>
      <c r="AO12" s="3">
        <v>1</v>
      </c>
      <c r="AP12" s="3">
        <v>1</v>
      </c>
      <c r="AQ12" s="3">
        <v>1</v>
      </c>
      <c r="AR12" s="3">
        <v>1</v>
      </c>
      <c r="AS12" s="3">
        <v>0</v>
      </c>
      <c r="AT12" s="3">
        <v>1</v>
      </c>
      <c r="AU12" s="3">
        <v>1</v>
      </c>
      <c r="AV12" s="3">
        <v>1</v>
      </c>
      <c r="AW12" s="3">
        <v>2</v>
      </c>
      <c r="AX12" s="3">
        <v>1</v>
      </c>
      <c r="AY12" s="3">
        <v>1</v>
      </c>
      <c r="AZ12" s="16">
        <f t="shared" si="1"/>
        <v>45</v>
      </c>
      <c r="BA12" s="17">
        <f t="shared" si="2"/>
        <v>0.97826086956521741</v>
      </c>
      <c r="BB12" s="17" t="str">
        <f t="shared" si="0"/>
        <v>Aukštesnysis</v>
      </c>
      <c r="BC12" s="16">
        <f t="shared" si="3"/>
        <v>12</v>
      </c>
      <c r="BD12" s="17">
        <f t="shared" si="4"/>
        <v>1</v>
      </c>
      <c r="BE12" s="16">
        <f t="shared" si="5"/>
        <v>7</v>
      </c>
      <c r="BF12" s="17">
        <f t="shared" si="6"/>
        <v>0.875</v>
      </c>
      <c r="BG12" s="16">
        <f t="shared" si="7"/>
        <v>11</v>
      </c>
      <c r="BH12" s="17">
        <f t="shared" si="8"/>
        <v>1</v>
      </c>
      <c r="BI12" s="16">
        <f t="shared" si="9"/>
        <v>5</v>
      </c>
      <c r="BJ12" s="17">
        <f t="shared" si="10"/>
        <v>1</v>
      </c>
      <c r="BK12" s="16">
        <f t="shared" si="11"/>
        <v>10</v>
      </c>
      <c r="BL12" s="17">
        <f t="shared" si="12"/>
        <v>1</v>
      </c>
      <c r="BM12" s="16">
        <f t="shared" si="13"/>
        <v>16</v>
      </c>
      <c r="BN12" s="17">
        <f t="shared" si="14"/>
        <v>0.94117647058823528</v>
      </c>
      <c r="BO12" s="16">
        <f t="shared" si="15"/>
        <v>19</v>
      </c>
      <c r="BP12" s="17">
        <f t="shared" si="16"/>
        <v>1</v>
      </c>
      <c r="BQ12" s="16">
        <f t="shared" si="17"/>
        <v>10</v>
      </c>
      <c r="BR12" s="17">
        <f t="shared" si="18"/>
        <v>1</v>
      </c>
      <c r="BS12" s="16">
        <f t="shared" si="19"/>
        <v>10</v>
      </c>
    </row>
    <row r="13" spans="1:71">
      <c r="A13" s="68" t="s">
        <v>134</v>
      </c>
      <c r="B13" s="69">
        <v>808111</v>
      </c>
      <c r="C13" s="69">
        <v>11</v>
      </c>
      <c r="D13" s="70" t="s">
        <v>113</v>
      </c>
      <c r="E13" s="70" t="s">
        <v>225</v>
      </c>
      <c r="F13" s="35" t="s">
        <v>32</v>
      </c>
      <c r="G13" s="35"/>
      <c r="H13" s="35"/>
      <c r="I13" s="35"/>
      <c r="J13" s="3">
        <v>1</v>
      </c>
      <c r="K13" s="3">
        <v>0</v>
      </c>
      <c r="L13" s="3">
        <v>1</v>
      </c>
      <c r="M13" s="3">
        <v>1</v>
      </c>
      <c r="N13" s="3">
        <v>0</v>
      </c>
      <c r="O13" s="3">
        <v>0</v>
      </c>
      <c r="P13" s="3">
        <v>0</v>
      </c>
      <c r="Q13" s="3">
        <v>1</v>
      </c>
      <c r="R13" s="3">
        <v>0</v>
      </c>
      <c r="S13" s="3">
        <v>0</v>
      </c>
      <c r="T13" s="3">
        <v>0</v>
      </c>
      <c r="U13" s="3">
        <v>1</v>
      </c>
      <c r="V13" s="3">
        <v>1</v>
      </c>
      <c r="W13" s="3">
        <v>1</v>
      </c>
      <c r="X13" s="3">
        <v>0</v>
      </c>
      <c r="Y13" s="3">
        <v>1</v>
      </c>
      <c r="Z13" s="3">
        <v>0</v>
      </c>
      <c r="AA13" s="3">
        <v>0</v>
      </c>
      <c r="AB13" s="3">
        <v>1</v>
      </c>
      <c r="AC13" s="3">
        <v>0</v>
      </c>
      <c r="AD13" s="3">
        <v>0</v>
      </c>
      <c r="AE13" s="3">
        <v>0</v>
      </c>
      <c r="AF13" s="3">
        <v>1</v>
      </c>
      <c r="AG13" s="3">
        <v>0</v>
      </c>
      <c r="AH13" s="3">
        <v>1</v>
      </c>
      <c r="AI13" s="3">
        <v>1</v>
      </c>
      <c r="AJ13" s="3">
        <v>0</v>
      </c>
      <c r="AK13" s="3">
        <v>0</v>
      </c>
      <c r="AL13" s="3">
        <v>0</v>
      </c>
      <c r="AM13" s="3">
        <v>1</v>
      </c>
      <c r="AN13" s="3">
        <v>1</v>
      </c>
      <c r="AO13" s="3">
        <v>1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2</v>
      </c>
      <c r="AX13" s="3">
        <v>0</v>
      </c>
      <c r="AY13" s="3">
        <v>0</v>
      </c>
      <c r="AZ13" s="16">
        <f t="shared" si="1"/>
        <v>17</v>
      </c>
      <c r="BA13" s="17">
        <f t="shared" si="2"/>
        <v>0.36956521739130432</v>
      </c>
      <c r="BB13" s="17" t="str">
        <f t="shared" si="0"/>
        <v>Patenkinamas</v>
      </c>
      <c r="BC13" s="16">
        <f t="shared" si="3"/>
        <v>3</v>
      </c>
      <c r="BD13" s="17">
        <f t="shared" si="4"/>
        <v>0.25</v>
      </c>
      <c r="BE13" s="16">
        <f t="shared" si="5"/>
        <v>4</v>
      </c>
      <c r="BF13" s="17">
        <f t="shared" si="6"/>
        <v>0.5</v>
      </c>
      <c r="BG13" s="16">
        <f t="shared" si="7"/>
        <v>4</v>
      </c>
      <c r="BH13" s="17">
        <f t="shared" si="8"/>
        <v>0.36363636363636365</v>
      </c>
      <c r="BI13" s="16">
        <f t="shared" si="9"/>
        <v>3</v>
      </c>
      <c r="BJ13" s="17">
        <f t="shared" si="10"/>
        <v>0.6</v>
      </c>
      <c r="BK13" s="16">
        <f t="shared" si="11"/>
        <v>3</v>
      </c>
      <c r="BL13" s="17">
        <f t="shared" si="12"/>
        <v>0.3</v>
      </c>
      <c r="BM13" s="16">
        <f t="shared" si="13"/>
        <v>6</v>
      </c>
      <c r="BN13" s="17">
        <f t="shared" si="14"/>
        <v>0.35294117647058826</v>
      </c>
      <c r="BO13" s="16">
        <f t="shared" si="15"/>
        <v>8</v>
      </c>
      <c r="BP13" s="17">
        <f t="shared" si="16"/>
        <v>0.42105263157894735</v>
      </c>
      <c r="BQ13" s="16">
        <f t="shared" si="17"/>
        <v>3</v>
      </c>
      <c r="BR13" s="17">
        <f t="shared" si="18"/>
        <v>0.3</v>
      </c>
      <c r="BS13" s="16">
        <f t="shared" si="19"/>
        <v>5</v>
      </c>
    </row>
    <row r="14" spans="1:71">
      <c r="A14" s="68" t="s">
        <v>134</v>
      </c>
      <c r="B14" s="69">
        <v>808112</v>
      </c>
      <c r="C14" s="69">
        <v>12</v>
      </c>
      <c r="D14" s="70" t="s">
        <v>117</v>
      </c>
      <c r="E14" s="70" t="s">
        <v>226</v>
      </c>
      <c r="F14" s="35" t="s">
        <v>36</v>
      </c>
      <c r="G14" s="35"/>
      <c r="H14" s="35"/>
      <c r="I14" s="35"/>
      <c r="J14" s="3">
        <v>1</v>
      </c>
      <c r="K14" s="3">
        <v>1</v>
      </c>
      <c r="L14" s="3">
        <v>1</v>
      </c>
      <c r="M14" s="3">
        <v>1</v>
      </c>
      <c r="N14" s="3">
        <v>0</v>
      </c>
      <c r="O14" s="3">
        <v>0</v>
      </c>
      <c r="P14" s="3">
        <v>1</v>
      </c>
      <c r="Q14" s="3">
        <v>1</v>
      </c>
      <c r="R14" s="3">
        <v>1</v>
      </c>
      <c r="S14" s="3">
        <v>1</v>
      </c>
      <c r="T14" s="3">
        <v>0</v>
      </c>
      <c r="U14" s="3">
        <v>1</v>
      </c>
      <c r="V14" s="3">
        <v>0</v>
      </c>
      <c r="W14" s="3">
        <v>1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1</v>
      </c>
      <c r="AI14" s="3">
        <v>1</v>
      </c>
      <c r="AJ14" s="3">
        <v>1</v>
      </c>
      <c r="AK14" s="3">
        <v>1</v>
      </c>
      <c r="AL14" s="3">
        <v>1</v>
      </c>
      <c r="AM14" s="3">
        <v>0</v>
      </c>
      <c r="AN14" s="3">
        <v>1</v>
      </c>
      <c r="AO14" s="3">
        <v>1</v>
      </c>
      <c r="AP14" s="3">
        <v>1</v>
      </c>
      <c r="AQ14" s="3">
        <v>0</v>
      </c>
      <c r="AR14" s="3">
        <v>0</v>
      </c>
      <c r="AS14" s="3">
        <v>0</v>
      </c>
      <c r="AT14" s="3">
        <v>1</v>
      </c>
      <c r="AU14" s="3">
        <v>1</v>
      </c>
      <c r="AV14" s="3">
        <v>0</v>
      </c>
      <c r="AW14" s="3">
        <v>0</v>
      </c>
      <c r="AX14" s="3">
        <v>1</v>
      </c>
      <c r="AY14" s="3">
        <v>0</v>
      </c>
      <c r="AZ14" s="16">
        <f t="shared" si="1"/>
        <v>21</v>
      </c>
      <c r="BA14" s="17">
        <f t="shared" si="2"/>
        <v>0.45652173913043476</v>
      </c>
      <c r="BB14" s="17" t="str">
        <f t="shared" si="0"/>
        <v>Patenkinamas</v>
      </c>
      <c r="BC14" s="16">
        <f t="shared" si="3"/>
        <v>7</v>
      </c>
      <c r="BD14" s="17">
        <f t="shared" si="4"/>
        <v>0.58333333333333337</v>
      </c>
      <c r="BE14" s="16">
        <f t="shared" si="5"/>
        <v>3</v>
      </c>
      <c r="BF14" s="17">
        <f t="shared" si="6"/>
        <v>0.375</v>
      </c>
      <c r="BG14" s="16">
        <f t="shared" si="7"/>
        <v>6</v>
      </c>
      <c r="BH14" s="17">
        <f t="shared" si="8"/>
        <v>0.54545454545454541</v>
      </c>
      <c r="BI14" s="16">
        <f t="shared" si="9"/>
        <v>3</v>
      </c>
      <c r="BJ14" s="17">
        <f t="shared" si="10"/>
        <v>0.6</v>
      </c>
      <c r="BK14" s="16">
        <f t="shared" si="11"/>
        <v>2</v>
      </c>
      <c r="BL14" s="17">
        <f t="shared" si="12"/>
        <v>0.2</v>
      </c>
      <c r="BM14" s="16">
        <f t="shared" si="13"/>
        <v>12</v>
      </c>
      <c r="BN14" s="17">
        <f t="shared" si="14"/>
        <v>0.70588235294117652</v>
      </c>
      <c r="BO14" s="16">
        <f t="shared" si="15"/>
        <v>7</v>
      </c>
      <c r="BP14" s="17">
        <f t="shared" si="16"/>
        <v>0.36842105263157893</v>
      </c>
      <c r="BQ14" s="16">
        <f t="shared" si="17"/>
        <v>2</v>
      </c>
      <c r="BR14" s="17">
        <f t="shared" si="18"/>
        <v>0.2</v>
      </c>
      <c r="BS14" s="16">
        <f t="shared" si="19"/>
        <v>6</v>
      </c>
    </row>
    <row r="15" spans="1:71">
      <c r="A15" s="68" t="s">
        <v>134</v>
      </c>
      <c r="B15" s="69">
        <v>808113</v>
      </c>
      <c r="C15" s="69">
        <v>13</v>
      </c>
      <c r="D15" s="70" t="s">
        <v>227</v>
      </c>
      <c r="E15" s="70" t="s">
        <v>228</v>
      </c>
      <c r="F15" s="35" t="s">
        <v>36</v>
      </c>
      <c r="G15" s="35"/>
      <c r="H15" s="35"/>
      <c r="I15" s="35"/>
      <c r="J15" s="3">
        <v>1</v>
      </c>
      <c r="K15" s="3">
        <v>1</v>
      </c>
      <c r="L15" s="3">
        <v>1</v>
      </c>
      <c r="M15" s="3">
        <v>1</v>
      </c>
      <c r="N15" s="3">
        <v>2</v>
      </c>
      <c r="O15" s="3">
        <v>1</v>
      </c>
      <c r="P15" s="3">
        <v>1</v>
      </c>
      <c r="Q15" s="3">
        <v>1</v>
      </c>
      <c r="R15" s="3">
        <v>1</v>
      </c>
      <c r="S15" s="3">
        <v>0</v>
      </c>
      <c r="T15" s="3">
        <v>1</v>
      </c>
      <c r="U15" s="3">
        <v>1</v>
      </c>
      <c r="V15" s="3">
        <v>0</v>
      </c>
      <c r="W15" s="3">
        <v>1</v>
      </c>
      <c r="X15" s="3">
        <v>1</v>
      </c>
      <c r="Y15" s="3">
        <v>1</v>
      </c>
      <c r="Z15" s="3">
        <v>1</v>
      </c>
      <c r="AA15" s="3">
        <v>1</v>
      </c>
      <c r="AB15" s="3">
        <v>0</v>
      </c>
      <c r="AC15" s="3">
        <v>1</v>
      </c>
      <c r="AD15" s="3">
        <v>1</v>
      </c>
      <c r="AE15" s="3">
        <v>1</v>
      </c>
      <c r="AF15" s="3">
        <v>1</v>
      </c>
      <c r="AG15" s="3">
        <v>0</v>
      </c>
      <c r="AH15" s="3">
        <v>0</v>
      </c>
      <c r="AI15" s="3">
        <v>1</v>
      </c>
      <c r="AJ15" s="3">
        <v>1</v>
      </c>
      <c r="AK15" s="3">
        <v>1</v>
      </c>
      <c r="AL15" s="3">
        <v>2</v>
      </c>
      <c r="AM15" s="3">
        <v>1</v>
      </c>
      <c r="AN15" s="3">
        <v>1</v>
      </c>
      <c r="AO15" s="3">
        <v>1</v>
      </c>
      <c r="AP15" s="3">
        <v>1</v>
      </c>
      <c r="AQ15" s="3">
        <v>1</v>
      </c>
      <c r="AR15" s="3">
        <v>0</v>
      </c>
      <c r="AS15" s="3">
        <v>0</v>
      </c>
      <c r="AT15" s="3">
        <v>0</v>
      </c>
      <c r="AU15" s="3">
        <v>1</v>
      </c>
      <c r="AV15" s="3">
        <v>0</v>
      </c>
      <c r="AW15" s="3">
        <v>0</v>
      </c>
      <c r="AX15" s="3">
        <v>1</v>
      </c>
      <c r="AY15" s="3">
        <v>0</v>
      </c>
      <c r="AZ15" s="16">
        <f t="shared" si="1"/>
        <v>33</v>
      </c>
      <c r="BA15" s="17">
        <f t="shared" si="2"/>
        <v>0.71739130434782605</v>
      </c>
      <c r="BB15" s="17" t="str">
        <f t="shared" si="0"/>
        <v>Pagrindinis</v>
      </c>
      <c r="BC15" s="16">
        <f t="shared" si="3"/>
        <v>11</v>
      </c>
      <c r="BD15" s="17">
        <f t="shared" si="4"/>
        <v>0.91666666666666663</v>
      </c>
      <c r="BE15" s="16">
        <f t="shared" si="5"/>
        <v>3</v>
      </c>
      <c r="BF15" s="17">
        <f t="shared" si="6"/>
        <v>0.375</v>
      </c>
      <c r="BG15" s="16">
        <f t="shared" si="7"/>
        <v>9</v>
      </c>
      <c r="BH15" s="17">
        <f t="shared" si="8"/>
        <v>0.81818181818181823</v>
      </c>
      <c r="BI15" s="16">
        <f t="shared" si="9"/>
        <v>4</v>
      </c>
      <c r="BJ15" s="17">
        <f t="shared" si="10"/>
        <v>0.8</v>
      </c>
      <c r="BK15" s="16">
        <f t="shared" si="11"/>
        <v>6</v>
      </c>
      <c r="BL15" s="17">
        <f t="shared" si="12"/>
        <v>0.6</v>
      </c>
      <c r="BM15" s="16">
        <f t="shared" si="13"/>
        <v>13</v>
      </c>
      <c r="BN15" s="17">
        <f t="shared" si="14"/>
        <v>0.76470588235294112</v>
      </c>
      <c r="BO15" s="16">
        <f t="shared" si="15"/>
        <v>14</v>
      </c>
      <c r="BP15" s="17">
        <f t="shared" si="16"/>
        <v>0.73684210526315785</v>
      </c>
      <c r="BQ15" s="16">
        <f t="shared" si="17"/>
        <v>6</v>
      </c>
      <c r="BR15" s="17">
        <f t="shared" si="18"/>
        <v>0.6</v>
      </c>
      <c r="BS15" s="16">
        <f t="shared" si="19"/>
        <v>9</v>
      </c>
    </row>
    <row r="16" spans="1:71">
      <c r="A16" s="68" t="s">
        <v>134</v>
      </c>
      <c r="B16" s="69">
        <v>808114</v>
      </c>
      <c r="C16" s="69">
        <v>14</v>
      </c>
      <c r="D16" s="70" t="s">
        <v>229</v>
      </c>
      <c r="E16" s="70" t="s">
        <v>230</v>
      </c>
      <c r="F16" s="35" t="s">
        <v>36</v>
      </c>
      <c r="G16" s="35"/>
      <c r="H16" s="35"/>
      <c r="I16" s="35"/>
      <c r="J16" s="3">
        <v>1</v>
      </c>
      <c r="K16" s="3">
        <v>1</v>
      </c>
      <c r="L16" s="3">
        <v>1</v>
      </c>
      <c r="M16" s="3">
        <v>1</v>
      </c>
      <c r="N16" s="3">
        <v>0</v>
      </c>
      <c r="O16" s="3">
        <v>0</v>
      </c>
      <c r="P16" s="3">
        <v>0</v>
      </c>
      <c r="Q16" s="3">
        <v>1</v>
      </c>
      <c r="R16" s="3">
        <v>1</v>
      </c>
      <c r="S16" s="3">
        <v>0</v>
      </c>
      <c r="T16" s="3">
        <v>0</v>
      </c>
      <c r="U16" s="3">
        <v>1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1</v>
      </c>
      <c r="AD16" s="3">
        <v>0</v>
      </c>
      <c r="AE16" s="3">
        <v>1</v>
      </c>
      <c r="AF16" s="3">
        <v>0</v>
      </c>
      <c r="AG16" s="3">
        <v>0</v>
      </c>
      <c r="AH16" s="3">
        <v>0</v>
      </c>
      <c r="AI16" s="3">
        <v>1</v>
      </c>
      <c r="AJ16" s="3">
        <v>0</v>
      </c>
      <c r="AK16" s="3">
        <v>1</v>
      </c>
      <c r="AL16" s="3">
        <v>0</v>
      </c>
      <c r="AM16" s="3">
        <v>1</v>
      </c>
      <c r="AN16" s="3">
        <v>1</v>
      </c>
      <c r="AO16" s="3">
        <v>1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1</v>
      </c>
      <c r="AZ16" s="16">
        <f t="shared" si="1"/>
        <v>15</v>
      </c>
      <c r="BA16" s="17">
        <f t="shared" si="2"/>
        <v>0.32608695652173914</v>
      </c>
      <c r="BB16" s="17" t="str">
        <f t="shared" si="0"/>
        <v>Patenkinamas</v>
      </c>
      <c r="BC16" s="16">
        <f t="shared" si="3"/>
        <v>7</v>
      </c>
      <c r="BD16" s="17">
        <f t="shared" si="4"/>
        <v>0.58333333333333337</v>
      </c>
      <c r="BE16" s="16">
        <f t="shared" si="5"/>
        <v>1</v>
      </c>
      <c r="BF16" s="17">
        <f t="shared" si="6"/>
        <v>0.125</v>
      </c>
      <c r="BG16" s="16">
        <f t="shared" si="7"/>
        <v>4</v>
      </c>
      <c r="BH16" s="17">
        <f t="shared" si="8"/>
        <v>0.36363636363636365</v>
      </c>
      <c r="BI16" s="16">
        <f t="shared" si="9"/>
        <v>2</v>
      </c>
      <c r="BJ16" s="17">
        <f t="shared" si="10"/>
        <v>0.4</v>
      </c>
      <c r="BK16" s="16">
        <f t="shared" si="11"/>
        <v>1</v>
      </c>
      <c r="BL16" s="17">
        <f t="shared" si="12"/>
        <v>0.1</v>
      </c>
      <c r="BM16" s="16">
        <f t="shared" si="13"/>
        <v>8</v>
      </c>
      <c r="BN16" s="17">
        <f t="shared" si="14"/>
        <v>0.47058823529411764</v>
      </c>
      <c r="BO16" s="16">
        <f t="shared" si="15"/>
        <v>6</v>
      </c>
      <c r="BP16" s="17">
        <f t="shared" si="16"/>
        <v>0.31578947368421051</v>
      </c>
      <c r="BQ16" s="16">
        <f t="shared" si="17"/>
        <v>1</v>
      </c>
      <c r="BR16" s="17">
        <f t="shared" si="18"/>
        <v>0.1</v>
      </c>
      <c r="BS16" s="16">
        <f t="shared" si="19"/>
        <v>4</v>
      </c>
    </row>
    <row r="17" spans="1:71">
      <c r="A17" s="68" t="s">
        <v>134</v>
      </c>
      <c r="B17" s="69">
        <v>808115</v>
      </c>
      <c r="C17" s="69">
        <v>15</v>
      </c>
      <c r="D17" s="70" t="s">
        <v>231</v>
      </c>
      <c r="E17" s="70" t="s">
        <v>232</v>
      </c>
      <c r="F17" s="35" t="s">
        <v>32</v>
      </c>
      <c r="G17" s="35"/>
      <c r="H17" s="35"/>
      <c r="I17" s="35"/>
      <c r="J17" s="3">
        <v>1</v>
      </c>
      <c r="K17" s="3">
        <v>0</v>
      </c>
      <c r="L17" s="3">
        <v>1</v>
      </c>
      <c r="M17" s="3">
        <v>1</v>
      </c>
      <c r="N17" s="3">
        <v>0</v>
      </c>
      <c r="O17" s="3">
        <v>0</v>
      </c>
      <c r="P17" s="3">
        <v>1</v>
      </c>
      <c r="Q17" s="3">
        <v>1</v>
      </c>
      <c r="R17" s="3">
        <v>1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1</v>
      </c>
      <c r="AF17" s="3">
        <v>1</v>
      </c>
      <c r="AG17" s="3">
        <v>0</v>
      </c>
      <c r="AH17" s="3">
        <v>1</v>
      </c>
      <c r="AI17" s="3">
        <v>1</v>
      </c>
      <c r="AJ17" s="3">
        <v>0</v>
      </c>
      <c r="AK17" s="3">
        <v>0</v>
      </c>
      <c r="AL17" s="3">
        <v>0</v>
      </c>
      <c r="AM17" s="3">
        <v>0</v>
      </c>
      <c r="AN17" s="3">
        <v>1</v>
      </c>
      <c r="AO17" s="3">
        <v>1</v>
      </c>
      <c r="AP17" s="3">
        <v>1</v>
      </c>
      <c r="AQ17" s="3">
        <v>0</v>
      </c>
      <c r="AR17" s="3">
        <v>0</v>
      </c>
      <c r="AS17" s="3">
        <v>0</v>
      </c>
      <c r="AT17" s="3">
        <v>1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16">
        <f t="shared" si="1"/>
        <v>14</v>
      </c>
      <c r="BA17" s="17">
        <f t="shared" si="2"/>
        <v>0.30434782608695654</v>
      </c>
      <c r="BB17" s="17" t="str">
        <f t="shared" si="0"/>
        <v>Patenkinamas</v>
      </c>
      <c r="BC17" s="16">
        <f t="shared" si="3"/>
        <v>5</v>
      </c>
      <c r="BD17" s="17">
        <f t="shared" si="4"/>
        <v>0.41666666666666669</v>
      </c>
      <c r="BE17" s="16">
        <f t="shared" si="5"/>
        <v>2</v>
      </c>
      <c r="BF17" s="17">
        <f t="shared" si="6"/>
        <v>0.25</v>
      </c>
      <c r="BG17" s="16">
        <f t="shared" si="7"/>
        <v>3</v>
      </c>
      <c r="BH17" s="17">
        <f t="shared" si="8"/>
        <v>0.27272727272727271</v>
      </c>
      <c r="BI17" s="16">
        <f t="shared" si="9"/>
        <v>3</v>
      </c>
      <c r="BJ17" s="17">
        <f t="shared" si="10"/>
        <v>0.6</v>
      </c>
      <c r="BK17" s="16">
        <f t="shared" si="11"/>
        <v>1</v>
      </c>
      <c r="BL17" s="17">
        <f t="shared" si="12"/>
        <v>0.1</v>
      </c>
      <c r="BM17" s="16">
        <f t="shared" si="13"/>
        <v>9</v>
      </c>
      <c r="BN17" s="17">
        <f t="shared" si="14"/>
        <v>0.52941176470588236</v>
      </c>
      <c r="BO17" s="16">
        <f t="shared" si="15"/>
        <v>4</v>
      </c>
      <c r="BP17" s="17">
        <f t="shared" si="16"/>
        <v>0.21052631578947367</v>
      </c>
      <c r="BQ17" s="16">
        <f t="shared" si="17"/>
        <v>1</v>
      </c>
      <c r="BR17" s="17">
        <f t="shared" si="18"/>
        <v>0.1</v>
      </c>
      <c r="BS17" s="16">
        <f t="shared" si="19"/>
        <v>4</v>
      </c>
    </row>
    <row r="18" spans="1:71">
      <c r="A18" s="68" t="s">
        <v>134</v>
      </c>
      <c r="B18" s="69">
        <v>808116</v>
      </c>
      <c r="C18" s="69">
        <v>16</v>
      </c>
      <c r="D18" s="70" t="s">
        <v>233</v>
      </c>
      <c r="E18" s="70" t="s">
        <v>234</v>
      </c>
      <c r="F18" s="35" t="s">
        <v>32</v>
      </c>
      <c r="G18" s="35"/>
      <c r="H18" s="35"/>
      <c r="I18" s="35"/>
      <c r="J18" s="3">
        <v>1</v>
      </c>
      <c r="K18" s="3">
        <v>1</v>
      </c>
      <c r="L18" s="3">
        <v>1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  <c r="X18" s="3">
        <v>1</v>
      </c>
      <c r="Y18" s="3">
        <v>1</v>
      </c>
      <c r="Z18" s="3">
        <v>0</v>
      </c>
      <c r="AA18" s="3">
        <v>1</v>
      </c>
      <c r="AB18" s="3">
        <v>1</v>
      </c>
      <c r="AC18" s="3">
        <v>1</v>
      </c>
      <c r="AD18" s="3">
        <v>1</v>
      </c>
      <c r="AE18" s="3">
        <v>2</v>
      </c>
      <c r="AF18" s="3">
        <v>1</v>
      </c>
      <c r="AG18" s="3">
        <v>0</v>
      </c>
      <c r="AH18" s="3">
        <v>1</v>
      </c>
      <c r="AI18" s="3">
        <v>1</v>
      </c>
      <c r="AJ18" s="3">
        <v>1</v>
      </c>
      <c r="AK18" s="3">
        <v>1</v>
      </c>
      <c r="AL18" s="3">
        <v>1</v>
      </c>
      <c r="AM18" s="3">
        <v>1</v>
      </c>
      <c r="AN18" s="3">
        <v>1</v>
      </c>
      <c r="AO18" s="3">
        <v>1</v>
      </c>
      <c r="AP18" s="3">
        <v>1</v>
      </c>
      <c r="AQ18" s="3">
        <v>1</v>
      </c>
      <c r="AR18" s="3">
        <v>0</v>
      </c>
      <c r="AS18" s="3">
        <v>0</v>
      </c>
      <c r="AT18" s="3">
        <v>1</v>
      </c>
      <c r="AU18" s="3">
        <v>1</v>
      </c>
      <c r="AV18" s="3">
        <v>1</v>
      </c>
      <c r="AW18" s="3">
        <v>2</v>
      </c>
      <c r="AX18" s="3">
        <v>1</v>
      </c>
      <c r="AY18" s="3">
        <v>0</v>
      </c>
      <c r="AZ18" s="16">
        <f t="shared" si="1"/>
        <v>39</v>
      </c>
      <c r="BA18" s="17">
        <f t="shared" si="2"/>
        <v>0.84782608695652173</v>
      </c>
      <c r="BB18" s="17" t="str">
        <f t="shared" si="0"/>
        <v>Aukštesnysis</v>
      </c>
      <c r="BC18" s="16">
        <f t="shared" si="3"/>
        <v>11</v>
      </c>
      <c r="BD18" s="17">
        <f t="shared" si="4"/>
        <v>0.91666666666666663</v>
      </c>
      <c r="BE18" s="16">
        <f t="shared" si="5"/>
        <v>7</v>
      </c>
      <c r="BF18" s="17">
        <f t="shared" si="6"/>
        <v>0.875</v>
      </c>
      <c r="BG18" s="16">
        <f t="shared" si="7"/>
        <v>9</v>
      </c>
      <c r="BH18" s="17">
        <f t="shared" si="8"/>
        <v>0.81818181818181823</v>
      </c>
      <c r="BI18" s="16">
        <f t="shared" si="9"/>
        <v>4</v>
      </c>
      <c r="BJ18" s="17">
        <f t="shared" si="10"/>
        <v>0.8</v>
      </c>
      <c r="BK18" s="16">
        <f t="shared" si="11"/>
        <v>8</v>
      </c>
      <c r="BL18" s="17">
        <f t="shared" si="12"/>
        <v>0.8</v>
      </c>
      <c r="BM18" s="16">
        <f t="shared" si="13"/>
        <v>14</v>
      </c>
      <c r="BN18" s="17">
        <f t="shared" si="14"/>
        <v>0.82352941176470584</v>
      </c>
      <c r="BO18" s="16">
        <f t="shared" si="15"/>
        <v>17</v>
      </c>
      <c r="BP18" s="17">
        <f t="shared" si="16"/>
        <v>0.89473684210526316</v>
      </c>
      <c r="BQ18" s="16">
        <f t="shared" si="17"/>
        <v>8</v>
      </c>
      <c r="BR18" s="17">
        <f t="shared" si="18"/>
        <v>0.8</v>
      </c>
      <c r="BS18" s="16">
        <f t="shared" si="19"/>
        <v>10</v>
      </c>
    </row>
    <row r="19" spans="1:71">
      <c r="A19" s="68" t="s">
        <v>134</v>
      </c>
      <c r="B19" s="69">
        <v>808117</v>
      </c>
      <c r="C19" s="69">
        <v>17</v>
      </c>
      <c r="D19" s="70" t="s">
        <v>235</v>
      </c>
      <c r="E19" s="70" t="s">
        <v>236</v>
      </c>
      <c r="F19" s="35" t="s">
        <v>32</v>
      </c>
      <c r="G19" s="35"/>
      <c r="H19" s="35"/>
      <c r="I19" s="35"/>
      <c r="J19" s="3">
        <v>1</v>
      </c>
      <c r="K19" s="3">
        <v>1</v>
      </c>
      <c r="L19" s="3">
        <v>1</v>
      </c>
      <c r="M19" s="3">
        <v>1</v>
      </c>
      <c r="N19" s="3">
        <v>0</v>
      </c>
      <c r="O19" s="3">
        <v>0</v>
      </c>
      <c r="P19" s="3">
        <v>1</v>
      </c>
      <c r="Q19" s="3">
        <v>1</v>
      </c>
      <c r="R19" s="3">
        <v>1</v>
      </c>
      <c r="S19" s="3">
        <v>1</v>
      </c>
      <c r="T19" s="3">
        <v>0</v>
      </c>
      <c r="U19" s="3">
        <v>1</v>
      </c>
      <c r="V19" s="3">
        <v>0</v>
      </c>
      <c r="W19" s="3">
        <v>1</v>
      </c>
      <c r="X19" s="3">
        <v>1</v>
      </c>
      <c r="Y19" s="3">
        <v>1</v>
      </c>
      <c r="Z19" s="3">
        <v>0</v>
      </c>
      <c r="AA19" s="3">
        <v>0</v>
      </c>
      <c r="AB19" s="3">
        <v>0</v>
      </c>
      <c r="AC19" s="3">
        <v>1</v>
      </c>
      <c r="AD19" s="3">
        <v>1</v>
      </c>
      <c r="AE19" s="3">
        <v>2</v>
      </c>
      <c r="AF19" s="3">
        <v>1</v>
      </c>
      <c r="AG19" s="3">
        <v>0</v>
      </c>
      <c r="AH19" s="3">
        <v>0</v>
      </c>
      <c r="AI19" s="3">
        <v>1</v>
      </c>
      <c r="AJ19" s="3">
        <v>0</v>
      </c>
      <c r="AK19" s="3">
        <v>1</v>
      </c>
      <c r="AL19" s="3">
        <v>1</v>
      </c>
      <c r="AM19" s="3">
        <v>0</v>
      </c>
      <c r="AN19" s="3">
        <v>1</v>
      </c>
      <c r="AO19" s="3">
        <v>1</v>
      </c>
      <c r="AP19" s="3">
        <v>1</v>
      </c>
      <c r="AQ19" s="3">
        <v>0</v>
      </c>
      <c r="AR19" s="3">
        <v>1</v>
      </c>
      <c r="AS19" s="3">
        <v>0</v>
      </c>
      <c r="AT19" s="3">
        <v>1</v>
      </c>
      <c r="AU19" s="3">
        <v>0</v>
      </c>
      <c r="AV19" s="3">
        <v>0</v>
      </c>
      <c r="AW19" s="3">
        <v>0</v>
      </c>
      <c r="AX19" s="3">
        <v>1</v>
      </c>
      <c r="AY19" s="3">
        <v>0</v>
      </c>
      <c r="AZ19" s="16">
        <f t="shared" si="1"/>
        <v>26</v>
      </c>
      <c r="BA19" s="17">
        <f t="shared" si="2"/>
        <v>0.56521739130434778</v>
      </c>
      <c r="BB19" s="17" t="str">
        <f t="shared" si="0"/>
        <v>Pagrindinis</v>
      </c>
      <c r="BC19" s="16">
        <f t="shared" si="3"/>
        <v>9</v>
      </c>
      <c r="BD19" s="17">
        <f t="shared" si="4"/>
        <v>0.75</v>
      </c>
      <c r="BE19" s="16">
        <f t="shared" si="5"/>
        <v>4</v>
      </c>
      <c r="BF19" s="17">
        <f t="shared" si="6"/>
        <v>0.5</v>
      </c>
      <c r="BG19" s="16">
        <f t="shared" si="7"/>
        <v>8</v>
      </c>
      <c r="BH19" s="17">
        <f t="shared" si="8"/>
        <v>0.72727272727272729</v>
      </c>
      <c r="BI19" s="16">
        <f t="shared" si="9"/>
        <v>2</v>
      </c>
      <c r="BJ19" s="17">
        <f t="shared" si="10"/>
        <v>0.4</v>
      </c>
      <c r="BK19" s="16">
        <f t="shared" si="11"/>
        <v>3</v>
      </c>
      <c r="BL19" s="17">
        <f t="shared" si="12"/>
        <v>0.3</v>
      </c>
      <c r="BM19" s="16">
        <f t="shared" si="13"/>
        <v>13</v>
      </c>
      <c r="BN19" s="17">
        <f t="shared" si="14"/>
        <v>0.76470588235294112</v>
      </c>
      <c r="BO19" s="16">
        <f t="shared" si="15"/>
        <v>10</v>
      </c>
      <c r="BP19" s="17">
        <f t="shared" si="16"/>
        <v>0.52631578947368418</v>
      </c>
      <c r="BQ19" s="16">
        <f t="shared" si="17"/>
        <v>3</v>
      </c>
      <c r="BR19" s="17">
        <f t="shared" si="18"/>
        <v>0.3</v>
      </c>
      <c r="BS19" s="16">
        <f t="shared" si="19"/>
        <v>7</v>
      </c>
    </row>
    <row r="20" spans="1:71">
      <c r="A20" s="68" t="s">
        <v>134</v>
      </c>
      <c r="B20" s="69">
        <v>808118</v>
      </c>
      <c r="C20" s="69">
        <v>18</v>
      </c>
      <c r="D20" s="70" t="s">
        <v>237</v>
      </c>
      <c r="E20" s="70" t="s">
        <v>111</v>
      </c>
      <c r="F20" s="35" t="s">
        <v>32</v>
      </c>
      <c r="G20" s="35"/>
      <c r="H20" s="35"/>
      <c r="I20" s="35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16" t="str">
        <f t="shared" si="1"/>
        <v>Tuščias</v>
      </c>
      <c r="BA20" s="17" t="str">
        <f t="shared" si="2"/>
        <v>Tuščias</v>
      </c>
      <c r="BB20" s="17" t="str">
        <f t="shared" si="0"/>
        <v>Neatliko</v>
      </c>
      <c r="BC20" s="16" t="str">
        <f t="shared" si="3"/>
        <v>Tuščias</v>
      </c>
      <c r="BD20" s="17" t="str">
        <f t="shared" si="4"/>
        <v>Tuščias</v>
      </c>
      <c r="BE20" s="16" t="str">
        <f t="shared" si="5"/>
        <v>Tuščias</v>
      </c>
      <c r="BF20" s="17" t="str">
        <f t="shared" si="6"/>
        <v>Tuščias</v>
      </c>
      <c r="BG20" s="16" t="str">
        <f t="shared" si="7"/>
        <v>Tuščias</v>
      </c>
      <c r="BH20" s="17" t="str">
        <f t="shared" si="8"/>
        <v>Tuščias</v>
      </c>
      <c r="BI20" s="16" t="str">
        <f t="shared" si="9"/>
        <v>Tuščias</v>
      </c>
      <c r="BJ20" s="17" t="str">
        <f t="shared" si="10"/>
        <v>Tuščias</v>
      </c>
      <c r="BK20" s="16" t="str">
        <f t="shared" si="11"/>
        <v>Tuščias</v>
      </c>
      <c r="BL20" s="17" t="str">
        <f t="shared" si="12"/>
        <v>Tuščias</v>
      </c>
      <c r="BM20" s="16" t="str">
        <f t="shared" si="13"/>
        <v>Tuščias</v>
      </c>
      <c r="BN20" s="17" t="str">
        <f t="shared" si="14"/>
        <v>Tuščias</v>
      </c>
      <c r="BO20" s="16" t="str">
        <f t="shared" si="15"/>
        <v>Tuščias</v>
      </c>
      <c r="BP20" s="17" t="str">
        <f t="shared" si="16"/>
        <v>Tuščias</v>
      </c>
      <c r="BQ20" s="16" t="str">
        <f t="shared" si="17"/>
        <v>Tuščias</v>
      </c>
      <c r="BR20" s="17" t="str">
        <f t="shared" si="18"/>
        <v>Tuščias</v>
      </c>
      <c r="BS20" s="16" t="str">
        <f t="shared" si="19"/>
        <v>Tuščias</v>
      </c>
    </row>
    <row r="21" spans="1:71">
      <c r="A21" s="68" t="s">
        <v>134</v>
      </c>
      <c r="B21" s="69">
        <v>808119</v>
      </c>
      <c r="C21" s="69">
        <v>19</v>
      </c>
      <c r="D21" s="70" t="s">
        <v>238</v>
      </c>
      <c r="E21" s="70" t="s">
        <v>239</v>
      </c>
      <c r="F21" s="35" t="s">
        <v>32</v>
      </c>
      <c r="G21" s="35"/>
      <c r="H21" s="35"/>
      <c r="I21" s="35"/>
      <c r="J21" s="3">
        <v>0</v>
      </c>
      <c r="K21" s="3">
        <v>0</v>
      </c>
      <c r="L21" s="3">
        <v>1</v>
      </c>
      <c r="M21" s="3">
        <v>0</v>
      </c>
      <c r="N21" s="3">
        <v>0</v>
      </c>
      <c r="O21" s="3">
        <v>0</v>
      </c>
      <c r="P21" s="3">
        <v>1</v>
      </c>
      <c r="Q21" s="3">
        <v>1</v>
      </c>
      <c r="R21" s="3">
        <v>0</v>
      </c>
      <c r="S21" s="3">
        <v>0</v>
      </c>
      <c r="T21" s="3">
        <v>1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1</v>
      </c>
      <c r="AM21" s="3">
        <v>0</v>
      </c>
      <c r="AN21" s="3">
        <v>1</v>
      </c>
      <c r="AO21" s="3">
        <v>1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16">
        <f t="shared" si="1"/>
        <v>7</v>
      </c>
      <c r="BA21" s="17">
        <f t="shared" si="2"/>
        <v>0.15217391304347827</v>
      </c>
      <c r="BB21" s="17" t="str">
        <f t="shared" si="0"/>
        <v>Nepatenkinamas</v>
      </c>
      <c r="BC21" s="16">
        <f t="shared" si="3"/>
        <v>1</v>
      </c>
      <c r="BD21" s="17">
        <f t="shared" si="4"/>
        <v>8.3333333333333329E-2</v>
      </c>
      <c r="BE21" s="16">
        <f t="shared" si="5"/>
        <v>1</v>
      </c>
      <c r="BF21" s="17">
        <f t="shared" si="6"/>
        <v>0.125</v>
      </c>
      <c r="BG21" s="16">
        <f t="shared" si="7"/>
        <v>3</v>
      </c>
      <c r="BH21" s="17">
        <f t="shared" si="8"/>
        <v>0.27272727272727271</v>
      </c>
      <c r="BI21" s="16">
        <f t="shared" si="9"/>
        <v>1</v>
      </c>
      <c r="BJ21" s="17">
        <f t="shared" si="10"/>
        <v>0.2</v>
      </c>
      <c r="BK21" s="16">
        <f t="shared" si="11"/>
        <v>1</v>
      </c>
      <c r="BL21" s="17">
        <f t="shared" si="12"/>
        <v>0.1</v>
      </c>
      <c r="BM21" s="16">
        <f t="shared" si="13"/>
        <v>3</v>
      </c>
      <c r="BN21" s="17">
        <f t="shared" si="14"/>
        <v>0.17647058823529413</v>
      </c>
      <c r="BO21" s="16">
        <f t="shared" si="15"/>
        <v>3</v>
      </c>
      <c r="BP21" s="17">
        <f t="shared" si="16"/>
        <v>0.15789473684210525</v>
      </c>
      <c r="BQ21" s="16">
        <f t="shared" si="17"/>
        <v>1</v>
      </c>
      <c r="BR21" s="17">
        <f t="shared" si="18"/>
        <v>0.1</v>
      </c>
      <c r="BS21" s="16">
        <f t="shared" si="19"/>
        <v>2</v>
      </c>
    </row>
    <row r="22" spans="1:71">
      <c r="A22" s="68" t="s">
        <v>134</v>
      </c>
      <c r="B22" s="69">
        <v>808120</v>
      </c>
      <c r="C22" s="69">
        <v>20</v>
      </c>
      <c r="D22" s="70" t="s">
        <v>109</v>
      </c>
      <c r="E22" s="70" t="s">
        <v>240</v>
      </c>
      <c r="F22" s="35" t="s">
        <v>36</v>
      </c>
      <c r="G22" s="35"/>
      <c r="H22" s="35"/>
      <c r="I22" s="35"/>
      <c r="J22" s="3">
        <v>1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1</v>
      </c>
      <c r="Q22" s="3">
        <v>1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1</v>
      </c>
      <c r="AD22" s="3">
        <v>0</v>
      </c>
      <c r="AE22" s="3">
        <v>1</v>
      </c>
      <c r="AF22" s="3">
        <v>0</v>
      </c>
      <c r="AG22" s="3">
        <v>0</v>
      </c>
      <c r="AH22" s="3">
        <v>1</v>
      </c>
      <c r="AI22" s="3">
        <v>1</v>
      </c>
      <c r="AJ22" s="3">
        <v>0</v>
      </c>
      <c r="AK22" s="3">
        <v>1</v>
      </c>
      <c r="AL22" s="3">
        <v>1</v>
      </c>
      <c r="AM22" s="3">
        <v>0</v>
      </c>
      <c r="AN22" s="3">
        <v>1</v>
      </c>
      <c r="AO22" s="3">
        <v>1</v>
      </c>
      <c r="AP22" s="3">
        <v>0</v>
      </c>
      <c r="AQ22" s="3">
        <v>1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16">
        <f t="shared" si="1"/>
        <v>12</v>
      </c>
      <c r="BA22" s="17">
        <f t="shared" si="2"/>
        <v>0.2608695652173913</v>
      </c>
      <c r="BB22" s="17" t="str">
        <f t="shared" si="0"/>
        <v>Patenkinamas</v>
      </c>
      <c r="BC22" s="16">
        <f t="shared" si="3"/>
        <v>5</v>
      </c>
      <c r="BD22" s="17">
        <f t="shared" si="4"/>
        <v>0.41666666666666669</v>
      </c>
      <c r="BE22" s="16">
        <f t="shared" si="5"/>
        <v>2</v>
      </c>
      <c r="BF22" s="17">
        <f t="shared" si="6"/>
        <v>0.25</v>
      </c>
      <c r="BG22" s="16">
        <f t="shared" si="7"/>
        <v>3</v>
      </c>
      <c r="BH22" s="17">
        <f t="shared" si="8"/>
        <v>0.27272727272727271</v>
      </c>
      <c r="BI22" s="16">
        <f t="shared" si="9"/>
        <v>1</v>
      </c>
      <c r="BJ22" s="17">
        <f t="shared" si="10"/>
        <v>0.2</v>
      </c>
      <c r="BK22" s="16">
        <f t="shared" si="11"/>
        <v>1</v>
      </c>
      <c r="BL22" s="17">
        <f t="shared" si="12"/>
        <v>0.1</v>
      </c>
      <c r="BM22" s="16">
        <f t="shared" si="13"/>
        <v>7</v>
      </c>
      <c r="BN22" s="17">
        <f t="shared" si="14"/>
        <v>0.41176470588235292</v>
      </c>
      <c r="BO22" s="16">
        <f t="shared" si="15"/>
        <v>4</v>
      </c>
      <c r="BP22" s="17">
        <f t="shared" si="16"/>
        <v>0.21052631578947367</v>
      </c>
      <c r="BQ22" s="16">
        <f t="shared" si="17"/>
        <v>1</v>
      </c>
      <c r="BR22" s="17">
        <f t="shared" si="18"/>
        <v>0.1</v>
      </c>
      <c r="BS22" s="16">
        <f t="shared" si="19"/>
        <v>3</v>
      </c>
    </row>
    <row r="23" spans="1:71">
      <c r="A23" s="68" t="s">
        <v>134</v>
      </c>
      <c r="B23" s="69">
        <v>808121</v>
      </c>
      <c r="C23" s="69">
        <v>21</v>
      </c>
      <c r="D23" s="70" t="s">
        <v>241</v>
      </c>
      <c r="E23" s="70" t="s">
        <v>242</v>
      </c>
      <c r="F23" s="35" t="s">
        <v>32</v>
      </c>
      <c r="G23" s="35"/>
      <c r="H23" s="35"/>
      <c r="I23" s="35"/>
      <c r="J23" s="3">
        <v>1</v>
      </c>
      <c r="K23" s="3">
        <v>1</v>
      </c>
      <c r="L23" s="3">
        <v>1</v>
      </c>
      <c r="M23" s="3">
        <v>0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0</v>
      </c>
      <c r="T23" s="3">
        <v>0</v>
      </c>
      <c r="U23" s="3">
        <v>1</v>
      </c>
      <c r="V23" s="3">
        <v>1</v>
      </c>
      <c r="W23" s="3">
        <v>1</v>
      </c>
      <c r="X23" s="3">
        <v>0</v>
      </c>
      <c r="Y23" s="3">
        <v>1</v>
      </c>
      <c r="Z23" s="3">
        <v>1</v>
      </c>
      <c r="AA23" s="3">
        <v>1</v>
      </c>
      <c r="AB23" s="3">
        <v>1</v>
      </c>
      <c r="AC23" s="3">
        <v>1</v>
      </c>
      <c r="AD23" s="3">
        <v>0</v>
      </c>
      <c r="AE23" s="3">
        <v>2</v>
      </c>
      <c r="AF23" s="3">
        <v>1</v>
      </c>
      <c r="AG23" s="3">
        <v>0</v>
      </c>
      <c r="AH23" s="3">
        <v>1</v>
      </c>
      <c r="AI23" s="3">
        <v>0</v>
      </c>
      <c r="AJ23" s="3">
        <v>1</v>
      </c>
      <c r="AK23" s="3">
        <v>1</v>
      </c>
      <c r="AL23" s="3">
        <v>1</v>
      </c>
      <c r="AM23" s="3">
        <v>1</v>
      </c>
      <c r="AN23" s="3">
        <v>1</v>
      </c>
      <c r="AO23" s="3">
        <v>1</v>
      </c>
      <c r="AP23" s="3">
        <v>1</v>
      </c>
      <c r="AQ23" s="3">
        <v>0</v>
      </c>
      <c r="AR23" s="3">
        <v>1</v>
      </c>
      <c r="AS23" s="3">
        <v>0</v>
      </c>
      <c r="AT23" s="3">
        <v>0</v>
      </c>
      <c r="AU23" s="3">
        <v>0</v>
      </c>
      <c r="AV23" s="3">
        <v>1</v>
      </c>
      <c r="AW23" s="3">
        <v>2</v>
      </c>
      <c r="AX23" s="3">
        <v>0</v>
      </c>
      <c r="AY23" s="3">
        <v>1</v>
      </c>
      <c r="AZ23" s="16">
        <f t="shared" si="1"/>
        <v>32</v>
      </c>
      <c r="BA23" s="17">
        <f t="shared" si="2"/>
        <v>0.69565217391304346</v>
      </c>
      <c r="BB23" s="17" t="str">
        <f t="shared" si="0"/>
        <v>Pagrindinis</v>
      </c>
      <c r="BC23" s="16">
        <f t="shared" si="3"/>
        <v>9</v>
      </c>
      <c r="BD23" s="17">
        <f t="shared" si="4"/>
        <v>0.75</v>
      </c>
      <c r="BE23" s="16">
        <f t="shared" si="5"/>
        <v>6</v>
      </c>
      <c r="BF23" s="17">
        <f t="shared" si="6"/>
        <v>0.75</v>
      </c>
      <c r="BG23" s="16">
        <f t="shared" si="7"/>
        <v>7</v>
      </c>
      <c r="BH23" s="17">
        <f t="shared" si="8"/>
        <v>0.63636363636363635</v>
      </c>
      <c r="BI23" s="16">
        <f t="shared" si="9"/>
        <v>3</v>
      </c>
      <c r="BJ23" s="17">
        <f t="shared" si="10"/>
        <v>0.6</v>
      </c>
      <c r="BK23" s="16">
        <f t="shared" si="11"/>
        <v>7</v>
      </c>
      <c r="BL23" s="17">
        <f t="shared" si="12"/>
        <v>0.7</v>
      </c>
      <c r="BM23" s="16">
        <f t="shared" si="13"/>
        <v>11</v>
      </c>
      <c r="BN23" s="17">
        <f t="shared" si="14"/>
        <v>0.6470588235294118</v>
      </c>
      <c r="BO23" s="16">
        <f t="shared" si="15"/>
        <v>14</v>
      </c>
      <c r="BP23" s="17">
        <f t="shared" si="16"/>
        <v>0.73684210526315785</v>
      </c>
      <c r="BQ23" s="16">
        <f t="shared" si="17"/>
        <v>7</v>
      </c>
      <c r="BR23" s="17">
        <f t="shared" si="18"/>
        <v>0.7</v>
      </c>
      <c r="BS23" s="16">
        <f t="shared" si="19"/>
        <v>9</v>
      </c>
    </row>
    <row r="24" spans="1:71">
      <c r="A24" s="68" t="s">
        <v>134</v>
      </c>
      <c r="B24" s="69">
        <v>808122</v>
      </c>
      <c r="C24" s="69">
        <v>22</v>
      </c>
      <c r="D24" s="70" t="s">
        <v>243</v>
      </c>
      <c r="E24" s="70" t="s">
        <v>244</v>
      </c>
      <c r="F24" s="35" t="s">
        <v>36</v>
      </c>
      <c r="G24" s="35"/>
      <c r="H24" s="35"/>
      <c r="I24" s="35"/>
      <c r="J24" s="3">
        <v>1</v>
      </c>
      <c r="K24" s="3">
        <v>1</v>
      </c>
      <c r="L24" s="3">
        <v>1</v>
      </c>
      <c r="M24" s="3">
        <v>1</v>
      </c>
      <c r="N24" s="3">
        <v>0</v>
      </c>
      <c r="O24" s="3">
        <v>1</v>
      </c>
      <c r="P24" s="3">
        <v>1</v>
      </c>
      <c r="Q24" s="3">
        <v>1</v>
      </c>
      <c r="R24" s="3">
        <v>1</v>
      </c>
      <c r="S24" s="3">
        <v>0</v>
      </c>
      <c r="T24" s="3">
        <v>1</v>
      </c>
      <c r="U24" s="3">
        <v>1</v>
      </c>
      <c r="V24" s="3">
        <v>1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1</v>
      </c>
      <c r="AD24" s="3">
        <v>1</v>
      </c>
      <c r="AE24" s="3">
        <v>0</v>
      </c>
      <c r="AF24" s="3">
        <v>0</v>
      </c>
      <c r="AG24" s="3">
        <v>0</v>
      </c>
      <c r="AH24" s="3">
        <v>1</v>
      </c>
      <c r="AI24" s="3">
        <v>1</v>
      </c>
      <c r="AJ24" s="3">
        <v>1</v>
      </c>
      <c r="AK24" s="3">
        <v>0</v>
      </c>
      <c r="AL24" s="3">
        <v>0</v>
      </c>
      <c r="AM24" s="3">
        <v>0</v>
      </c>
      <c r="AN24" s="3">
        <v>1</v>
      </c>
      <c r="AO24" s="3">
        <v>1</v>
      </c>
      <c r="AP24" s="3">
        <v>1</v>
      </c>
      <c r="AQ24" s="3">
        <v>0</v>
      </c>
      <c r="AR24" s="3">
        <v>0</v>
      </c>
      <c r="AS24" s="3">
        <v>0</v>
      </c>
      <c r="AT24" s="3">
        <v>1</v>
      </c>
      <c r="AU24" s="3">
        <v>0</v>
      </c>
      <c r="AV24" s="3">
        <v>0</v>
      </c>
      <c r="AW24" s="3">
        <v>0</v>
      </c>
      <c r="AX24" s="3">
        <v>0</v>
      </c>
      <c r="AY24" s="3">
        <v>1</v>
      </c>
      <c r="AZ24" s="16">
        <f t="shared" si="1"/>
        <v>21</v>
      </c>
      <c r="BA24" s="17">
        <f t="shared" si="2"/>
        <v>0.45652173913043476</v>
      </c>
      <c r="BB24" s="17" t="str">
        <f t="shared" si="0"/>
        <v>Patenkinamas</v>
      </c>
      <c r="BC24" s="16">
        <f t="shared" si="3"/>
        <v>8</v>
      </c>
      <c r="BD24" s="17">
        <f t="shared" si="4"/>
        <v>0.66666666666666663</v>
      </c>
      <c r="BE24" s="16">
        <f t="shared" si="5"/>
        <v>2</v>
      </c>
      <c r="BF24" s="17">
        <f t="shared" si="6"/>
        <v>0.25</v>
      </c>
      <c r="BG24" s="16">
        <f t="shared" si="7"/>
        <v>6</v>
      </c>
      <c r="BH24" s="17">
        <f t="shared" si="8"/>
        <v>0.54545454545454541</v>
      </c>
      <c r="BI24" s="16">
        <f t="shared" si="9"/>
        <v>3</v>
      </c>
      <c r="BJ24" s="17">
        <f t="shared" si="10"/>
        <v>0.6</v>
      </c>
      <c r="BK24" s="16">
        <f t="shared" si="11"/>
        <v>2</v>
      </c>
      <c r="BL24" s="17">
        <f t="shared" si="12"/>
        <v>0.2</v>
      </c>
      <c r="BM24" s="16">
        <f t="shared" si="13"/>
        <v>11</v>
      </c>
      <c r="BN24" s="17">
        <f t="shared" si="14"/>
        <v>0.6470588235294118</v>
      </c>
      <c r="BO24" s="16">
        <f t="shared" si="15"/>
        <v>8</v>
      </c>
      <c r="BP24" s="17">
        <f t="shared" si="16"/>
        <v>0.42105263157894735</v>
      </c>
      <c r="BQ24" s="16">
        <f t="shared" si="17"/>
        <v>2</v>
      </c>
      <c r="BR24" s="17">
        <f t="shared" si="18"/>
        <v>0.2</v>
      </c>
      <c r="BS24" s="16">
        <f t="shared" si="19"/>
        <v>6</v>
      </c>
    </row>
    <row r="25" spans="1:71">
      <c r="A25" s="68" t="s">
        <v>134</v>
      </c>
      <c r="B25" s="69">
        <v>808123</v>
      </c>
      <c r="C25" s="69">
        <v>23</v>
      </c>
      <c r="D25" s="70" t="s">
        <v>33</v>
      </c>
      <c r="E25" s="70" t="s">
        <v>245</v>
      </c>
      <c r="F25" s="35" t="s">
        <v>32</v>
      </c>
      <c r="G25" s="35"/>
      <c r="H25" s="35"/>
      <c r="I25" s="35"/>
      <c r="J25" s="3">
        <v>1</v>
      </c>
      <c r="K25" s="3">
        <v>0</v>
      </c>
      <c r="L25" s="3">
        <v>1</v>
      </c>
      <c r="M25" s="3">
        <v>1</v>
      </c>
      <c r="N25" s="3">
        <v>2</v>
      </c>
      <c r="O25" s="3">
        <v>0</v>
      </c>
      <c r="P25" s="3">
        <v>1</v>
      </c>
      <c r="Q25" s="3">
        <v>1</v>
      </c>
      <c r="R25" s="3">
        <v>1</v>
      </c>
      <c r="S25" s="3">
        <v>0</v>
      </c>
      <c r="T25" s="3">
        <v>0</v>
      </c>
      <c r="U25" s="3">
        <v>1</v>
      </c>
      <c r="V25" s="3">
        <v>0</v>
      </c>
      <c r="W25" s="3">
        <v>1</v>
      </c>
      <c r="X25" s="3">
        <v>1</v>
      </c>
      <c r="Y25" s="3">
        <v>1</v>
      </c>
      <c r="Z25" s="3">
        <v>1</v>
      </c>
      <c r="AA25" s="3">
        <v>1</v>
      </c>
      <c r="AB25" s="3">
        <v>1</v>
      </c>
      <c r="AC25" s="3">
        <v>1</v>
      </c>
      <c r="AD25" s="3">
        <v>1</v>
      </c>
      <c r="AE25" s="3">
        <v>2</v>
      </c>
      <c r="AF25" s="3">
        <v>1</v>
      </c>
      <c r="AG25" s="3">
        <v>0</v>
      </c>
      <c r="AH25" s="3">
        <v>1</v>
      </c>
      <c r="AI25" s="3">
        <v>0</v>
      </c>
      <c r="AJ25" s="3">
        <v>0</v>
      </c>
      <c r="AK25" s="3">
        <v>1</v>
      </c>
      <c r="AL25" s="3">
        <v>2</v>
      </c>
      <c r="AM25" s="3">
        <v>1</v>
      </c>
      <c r="AN25" s="3">
        <v>1</v>
      </c>
      <c r="AO25" s="3">
        <v>1</v>
      </c>
      <c r="AP25" s="3">
        <v>1</v>
      </c>
      <c r="AQ25" s="3">
        <v>1</v>
      </c>
      <c r="AR25" s="3">
        <v>1</v>
      </c>
      <c r="AS25" s="3">
        <v>1</v>
      </c>
      <c r="AT25" s="3">
        <v>0</v>
      </c>
      <c r="AU25" s="3">
        <v>1</v>
      </c>
      <c r="AV25" s="3">
        <v>1</v>
      </c>
      <c r="AW25" s="3">
        <v>2</v>
      </c>
      <c r="AX25" s="3">
        <v>0</v>
      </c>
      <c r="AY25" s="3">
        <v>1</v>
      </c>
      <c r="AZ25" s="16">
        <f t="shared" si="1"/>
        <v>36</v>
      </c>
      <c r="BA25" s="17">
        <f t="shared" si="2"/>
        <v>0.78260869565217395</v>
      </c>
      <c r="BB25" s="17" t="str">
        <f t="shared" si="0"/>
        <v>Pagrindinis</v>
      </c>
      <c r="BC25" s="16">
        <f t="shared" si="3"/>
        <v>9</v>
      </c>
      <c r="BD25" s="17">
        <f t="shared" si="4"/>
        <v>0.75</v>
      </c>
      <c r="BE25" s="16">
        <f t="shared" si="5"/>
        <v>7</v>
      </c>
      <c r="BF25" s="17">
        <f t="shared" si="6"/>
        <v>0.875</v>
      </c>
      <c r="BG25" s="16">
        <f t="shared" si="7"/>
        <v>9</v>
      </c>
      <c r="BH25" s="17">
        <f t="shared" si="8"/>
        <v>0.81818181818181823</v>
      </c>
      <c r="BI25" s="16">
        <f t="shared" si="9"/>
        <v>5</v>
      </c>
      <c r="BJ25" s="17">
        <f t="shared" si="10"/>
        <v>1</v>
      </c>
      <c r="BK25" s="16">
        <f t="shared" si="11"/>
        <v>6</v>
      </c>
      <c r="BL25" s="17">
        <f t="shared" si="12"/>
        <v>0.6</v>
      </c>
      <c r="BM25" s="16">
        <f t="shared" si="13"/>
        <v>14</v>
      </c>
      <c r="BN25" s="17">
        <f t="shared" si="14"/>
        <v>0.82352941176470584</v>
      </c>
      <c r="BO25" s="16">
        <f t="shared" si="15"/>
        <v>16</v>
      </c>
      <c r="BP25" s="17">
        <f t="shared" si="16"/>
        <v>0.84210526315789469</v>
      </c>
      <c r="BQ25" s="16">
        <f t="shared" si="17"/>
        <v>6</v>
      </c>
      <c r="BR25" s="17">
        <f t="shared" si="18"/>
        <v>0.6</v>
      </c>
      <c r="BS25" s="16">
        <f t="shared" si="19"/>
        <v>9</v>
      </c>
    </row>
    <row r="26" spans="1:71">
      <c r="A26" s="68" t="s">
        <v>134</v>
      </c>
      <c r="B26" s="69">
        <v>808124</v>
      </c>
      <c r="C26" s="69">
        <v>24</v>
      </c>
      <c r="D26" s="70" t="s">
        <v>246</v>
      </c>
      <c r="E26" s="70" t="s">
        <v>247</v>
      </c>
      <c r="F26" s="35" t="s">
        <v>32</v>
      </c>
      <c r="G26" s="35"/>
      <c r="H26" s="35"/>
      <c r="I26" s="35"/>
      <c r="J26" s="3">
        <v>0</v>
      </c>
      <c r="K26" s="3">
        <v>1</v>
      </c>
      <c r="L26" s="3">
        <v>1</v>
      </c>
      <c r="M26" s="3">
        <v>1</v>
      </c>
      <c r="N26" s="3">
        <v>0</v>
      </c>
      <c r="O26" s="3">
        <v>0</v>
      </c>
      <c r="P26" s="3">
        <v>0</v>
      </c>
      <c r="Q26" s="3">
        <v>1</v>
      </c>
      <c r="R26" s="3">
        <v>1</v>
      </c>
      <c r="S26" s="3">
        <v>0</v>
      </c>
      <c r="T26" s="3">
        <v>1</v>
      </c>
      <c r="U26" s="3">
        <v>1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1</v>
      </c>
      <c r="AB26" s="3">
        <v>0</v>
      </c>
      <c r="AC26" s="3">
        <v>0</v>
      </c>
      <c r="AD26" s="3">
        <v>0</v>
      </c>
      <c r="AE26" s="3">
        <v>1</v>
      </c>
      <c r="AF26" s="3">
        <v>0</v>
      </c>
      <c r="AG26" s="3">
        <v>0</v>
      </c>
      <c r="AH26" s="3">
        <v>0</v>
      </c>
      <c r="AI26" s="3">
        <v>1</v>
      </c>
      <c r="AJ26" s="3">
        <v>0</v>
      </c>
      <c r="AK26" s="3">
        <v>1</v>
      </c>
      <c r="AL26" s="3">
        <v>1</v>
      </c>
      <c r="AM26" s="3">
        <v>1</v>
      </c>
      <c r="AN26" s="3">
        <v>1</v>
      </c>
      <c r="AO26" s="3">
        <v>1</v>
      </c>
      <c r="AP26" s="3">
        <v>1</v>
      </c>
      <c r="AQ26" s="3">
        <v>1</v>
      </c>
      <c r="AR26" s="3">
        <v>0</v>
      </c>
      <c r="AS26" s="3">
        <v>0</v>
      </c>
      <c r="AT26" s="3">
        <v>0</v>
      </c>
      <c r="AU26" s="3">
        <v>0</v>
      </c>
      <c r="AV26" s="3">
        <v>1</v>
      </c>
      <c r="AW26" s="3">
        <v>0</v>
      </c>
      <c r="AX26" s="3">
        <v>0</v>
      </c>
      <c r="AY26" s="3">
        <v>0</v>
      </c>
      <c r="AZ26" s="16">
        <f t="shared" si="1"/>
        <v>18</v>
      </c>
      <c r="BA26" s="17">
        <f t="shared" si="2"/>
        <v>0.39130434782608697</v>
      </c>
      <c r="BB26" s="17" t="str">
        <f t="shared" si="0"/>
        <v>Patenkinamas</v>
      </c>
      <c r="BC26" s="16">
        <f t="shared" si="3"/>
        <v>5</v>
      </c>
      <c r="BD26" s="17">
        <f t="shared" si="4"/>
        <v>0.41666666666666669</v>
      </c>
      <c r="BE26" s="16">
        <f t="shared" si="5"/>
        <v>1</v>
      </c>
      <c r="BF26" s="17">
        <f t="shared" si="6"/>
        <v>0.125</v>
      </c>
      <c r="BG26" s="16">
        <f t="shared" si="7"/>
        <v>6</v>
      </c>
      <c r="BH26" s="17">
        <f t="shared" si="8"/>
        <v>0.54545454545454541</v>
      </c>
      <c r="BI26" s="16">
        <f t="shared" si="9"/>
        <v>2</v>
      </c>
      <c r="BJ26" s="17">
        <f t="shared" si="10"/>
        <v>0.4</v>
      </c>
      <c r="BK26" s="16">
        <f t="shared" si="11"/>
        <v>4</v>
      </c>
      <c r="BL26" s="17">
        <f t="shared" si="12"/>
        <v>0.4</v>
      </c>
      <c r="BM26" s="16">
        <f t="shared" si="13"/>
        <v>8</v>
      </c>
      <c r="BN26" s="17">
        <f t="shared" si="14"/>
        <v>0.47058823529411764</v>
      </c>
      <c r="BO26" s="16">
        <f t="shared" si="15"/>
        <v>6</v>
      </c>
      <c r="BP26" s="17">
        <f t="shared" si="16"/>
        <v>0.31578947368421051</v>
      </c>
      <c r="BQ26" s="16">
        <f t="shared" si="17"/>
        <v>4</v>
      </c>
      <c r="BR26" s="17">
        <f t="shared" si="18"/>
        <v>0.4</v>
      </c>
      <c r="BS26" s="16">
        <f t="shared" si="19"/>
        <v>5</v>
      </c>
    </row>
    <row r="27" spans="1:71">
      <c r="A27" s="68" t="s">
        <v>134</v>
      </c>
      <c r="B27" s="69">
        <v>808125</v>
      </c>
      <c r="C27" s="69">
        <v>25</v>
      </c>
      <c r="D27" s="70" t="s">
        <v>33</v>
      </c>
      <c r="E27" s="70" t="s">
        <v>248</v>
      </c>
      <c r="F27" s="35" t="s">
        <v>32</v>
      </c>
      <c r="G27" s="35"/>
      <c r="H27" s="35"/>
      <c r="I27" s="35"/>
      <c r="J27" s="3">
        <v>1</v>
      </c>
      <c r="K27" s="3">
        <v>1</v>
      </c>
      <c r="L27" s="3">
        <v>1</v>
      </c>
      <c r="M27" s="3">
        <v>1</v>
      </c>
      <c r="N27" s="3">
        <v>2</v>
      </c>
      <c r="O27" s="3">
        <v>0</v>
      </c>
      <c r="P27" s="3">
        <v>1</v>
      </c>
      <c r="Q27" s="3">
        <v>1</v>
      </c>
      <c r="R27" s="3">
        <v>1</v>
      </c>
      <c r="S27" s="3">
        <v>0</v>
      </c>
      <c r="T27" s="3">
        <v>1</v>
      </c>
      <c r="U27" s="3">
        <v>1</v>
      </c>
      <c r="V27" s="3">
        <v>0</v>
      </c>
      <c r="W27" s="3">
        <v>1</v>
      </c>
      <c r="X27" s="3">
        <v>1</v>
      </c>
      <c r="Y27" s="3">
        <v>1</v>
      </c>
      <c r="Z27" s="3">
        <v>1</v>
      </c>
      <c r="AA27" s="3">
        <v>1</v>
      </c>
      <c r="AB27" s="3">
        <v>1</v>
      </c>
      <c r="AC27" s="3">
        <v>1</v>
      </c>
      <c r="AD27" s="3">
        <v>1</v>
      </c>
      <c r="AE27" s="3">
        <v>2</v>
      </c>
      <c r="AF27" s="3">
        <v>1</v>
      </c>
      <c r="AG27" s="3">
        <v>0</v>
      </c>
      <c r="AH27" s="3">
        <v>0</v>
      </c>
      <c r="AI27" s="3">
        <v>1</v>
      </c>
      <c r="AJ27" s="3">
        <v>1</v>
      </c>
      <c r="AK27" s="3">
        <v>1</v>
      </c>
      <c r="AL27" s="3">
        <v>0</v>
      </c>
      <c r="AM27" s="3">
        <v>1</v>
      </c>
      <c r="AN27" s="3">
        <v>1</v>
      </c>
      <c r="AO27" s="3">
        <v>1</v>
      </c>
      <c r="AP27" s="3">
        <v>1</v>
      </c>
      <c r="AQ27" s="3">
        <v>1</v>
      </c>
      <c r="AR27" s="3">
        <v>0</v>
      </c>
      <c r="AS27" s="3">
        <v>0</v>
      </c>
      <c r="AT27" s="3">
        <v>1</v>
      </c>
      <c r="AU27" s="3">
        <v>1</v>
      </c>
      <c r="AV27" s="3">
        <v>1</v>
      </c>
      <c r="AW27" s="3">
        <v>2</v>
      </c>
      <c r="AX27" s="3">
        <v>0</v>
      </c>
      <c r="AY27" s="3">
        <v>1</v>
      </c>
      <c r="AZ27" s="16">
        <f t="shared" si="1"/>
        <v>36</v>
      </c>
      <c r="BA27" s="17">
        <f t="shared" si="2"/>
        <v>0.78260869565217395</v>
      </c>
      <c r="BB27" s="17" t="str">
        <f t="shared" si="0"/>
        <v>Pagrindinis</v>
      </c>
      <c r="BC27" s="16">
        <f t="shared" si="3"/>
        <v>12</v>
      </c>
      <c r="BD27" s="17">
        <f t="shared" si="4"/>
        <v>1</v>
      </c>
      <c r="BE27" s="16">
        <f t="shared" si="5"/>
        <v>7</v>
      </c>
      <c r="BF27" s="17">
        <f t="shared" si="6"/>
        <v>0.875</v>
      </c>
      <c r="BG27" s="16">
        <f t="shared" si="7"/>
        <v>9</v>
      </c>
      <c r="BH27" s="17">
        <f t="shared" si="8"/>
        <v>0.81818181818181823</v>
      </c>
      <c r="BI27" s="16">
        <f t="shared" si="9"/>
        <v>4</v>
      </c>
      <c r="BJ27" s="17">
        <f t="shared" si="10"/>
        <v>0.8</v>
      </c>
      <c r="BK27" s="16">
        <f t="shared" si="11"/>
        <v>4</v>
      </c>
      <c r="BL27" s="17">
        <f t="shared" si="12"/>
        <v>0.4</v>
      </c>
      <c r="BM27" s="16">
        <f t="shared" si="13"/>
        <v>15</v>
      </c>
      <c r="BN27" s="17">
        <f t="shared" si="14"/>
        <v>0.88235294117647056</v>
      </c>
      <c r="BO27" s="16">
        <f t="shared" si="15"/>
        <v>17</v>
      </c>
      <c r="BP27" s="17">
        <f t="shared" si="16"/>
        <v>0.89473684210526316</v>
      </c>
      <c r="BQ27" s="16">
        <f t="shared" si="17"/>
        <v>4</v>
      </c>
      <c r="BR27" s="17">
        <f t="shared" si="18"/>
        <v>0.4</v>
      </c>
      <c r="BS27" s="16">
        <f t="shared" si="19"/>
        <v>9</v>
      </c>
    </row>
    <row r="28" spans="1:71">
      <c r="A28" s="68" t="s">
        <v>134</v>
      </c>
      <c r="B28" s="69">
        <v>808126</v>
      </c>
      <c r="C28" s="69">
        <v>26</v>
      </c>
      <c r="D28" s="70" t="s">
        <v>33</v>
      </c>
      <c r="E28" s="70" t="s">
        <v>249</v>
      </c>
      <c r="F28" s="35" t="s">
        <v>32</v>
      </c>
      <c r="G28" s="35"/>
      <c r="H28" s="35"/>
      <c r="I28" s="35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16" t="str">
        <f t="shared" si="1"/>
        <v>Tuščias</v>
      </c>
      <c r="BA28" s="17" t="str">
        <f t="shared" si="2"/>
        <v>Tuščias</v>
      </c>
      <c r="BB28" s="17" t="str">
        <f t="shared" si="0"/>
        <v>Neatliko</v>
      </c>
      <c r="BC28" s="16" t="str">
        <f t="shared" si="3"/>
        <v>Tuščias</v>
      </c>
      <c r="BD28" s="17" t="str">
        <f t="shared" si="4"/>
        <v>Tuščias</v>
      </c>
      <c r="BE28" s="16" t="str">
        <f t="shared" si="5"/>
        <v>Tuščias</v>
      </c>
      <c r="BF28" s="17" t="str">
        <f t="shared" si="6"/>
        <v>Tuščias</v>
      </c>
      <c r="BG28" s="16" t="str">
        <f t="shared" si="7"/>
        <v>Tuščias</v>
      </c>
      <c r="BH28" s="17" t="str">
        <f t="shared" si="8"/>
        <v>Tuščias</v>
      </c>
      <c r="BI28" s="16" t="str">
        <f t="shared" si="9"/>
        <v>Tuščias</v>
      </c>
      <c r="BJ28" s="17" t="str">
        <f t="shared" si="10"/>
        <v>Tuščias</v>
      </c>
      <c r="BK28" s="16" t="str">
        <f t="shared" si="11"/>
        <v>Tuščias</v>
      </c>
      <c r="BL28" s="17" t="str">
        <f t="shared" si="12"/>
        <v>Tuščias</v>
      </c>
      <c r="BM28" s="16" t="str">
        <f t="shared" si="13"/>
        <v>Tuščias</v>
      </c>
      <c r="BN28" s="17" t="str">
        <f t="shared" si="14"/>
        <v>Tuščias</v>
      </c>
      <c r="BO28" s="16" t="str">
        <f t="shared" si="15"/>
        <v>Tuščias</v>
      </c>
      <c r="BP28" s="17" t="str">
        <f t="shared" si="16"/>
        <v>Tuščias</v>
      </c>
      <c r="BQ28" s="16" t="str">
        <f t="shared" si="17"/>
        <v>Tuščias</v>
      </c>
      <c r="BR28" s="17" t="str">
        <f t="shared" si="18"/>
        <v>Tuščias</v>
      </c>
      <c r="BS28" s="16" t="str">
        <f t="shared" si="19"/>
        <v>Tuščias</v>
      </c>
    </row>
    <row r="29" spans="1:71">
      <c r="A29" s="68" t="s">
        <v>134</v>
      </c>
      <c r="B29" s="69">
        <v>808127</v>
      </c>
      <c r="C29" s="69">
        <v>27</v>
      </c>
      <c r="D29" s="70" t="s">
        <v>215</v>
      </c>
      <c r="E29" s="70" t="s">
        <v>250</v>
      </c>
      <c r="F29" s="35" t="s">
        <v>32</v>
      </c>
      <c r="G29" s="35"/>
      <c r="H29" s="35"/>
      <c r="I29" s="35"/>
      <c r="J29" s="3">
        <v>1</v>
      </c>
      <c r="K29" s="3">
        <v>0</v>
      </c>
      <c r="L29" s="3">
        <v>1</v>
      </c>
      <c r="M29" s="3">
        <v>1</v>
      </c>
      <c r="N29" s="3">
        <v>0</v>
      </c>
      <c r="O29" s="3">
        <v>0</v>
      </c>
      <c r="P29" s="3">
        <v>0</v>
      </c>
      <c r="Q29" s="3">
        <v>1</v>
      </c>
      <c r="R29" s="3">
        <v>1</v>
      </c>
      <c r="S29" s="3">
        <v>0</v>
      </c>
      <c r="T29" s="3">
        <v>0</v>
      </c>
      <c r="U29" s="3">
        <v>1</v>
      </c>
      <c r="V29" s="3">
        <v>1</v>
      </c>
      <c r="W29" s="3">
        <v>0</v>
      </c>
      <c r="X29" s="3">
        <v>1</v>
      </c>
      <c r="Y29" s="3">
        <v>0</v>
      </c>
      <c r="Z29" s="3">
        <v>0</v>
      </c>
      <c r="AA29" s="3">
        <v>1</v>
      </c>
      <c r="AB29" s="3">
        <v>0</v>
      </c>
      <c r="AC29" s="3">
        <v>0</v>
      </c>
      <c r="AD29" s="3">
        <v>0</v>
      </c>
      <c r="AE29" s="3">
        <v>1</v>
      </c>
      <c r="AF29" s="3">
        <v>1</v>
      </c>
      <c r="AG29" s="3">
        <v>0</v>
      </c>
      <c r="AH29" s="3">
        <v>0</v>
      </c>
      <c r="AI29" s="3">
        <v>1</v>
      </c>
      <c r="AJ29" s="3">
        <v>0</v>
      </c>
      <c r="AK29" s="3">
        <v>1</v>
      </c>
      <c r="AL29" s="3">
        <v>0</v>
      </c>
      <c r="AM29" s="3">
        <v>1</v>
      </c>
      <c r="AN29" s="3">
        <v>1</v>
      </c>
      <c r="AO29" s="3">
        <v>1</v>
      </c>
      <c r="AP29" s="3">
        <v>0</v>
      </c>
      <c r="AQ29" s="3">
        <v>1</v>
      </c>
      <c r="AR29" s="3">
        <v>0</v>
      </c>
      <c r="AS29" s="3">
        <v>0</v>
      </c>
      <c r="AT29" s="3">
        <v>0</v>
      </c>
      <c r="AU29" s="3">
        <v>0</v>
      </c>
      <c r="AV29" s="3">
        <v>1</v>
      </c>
      <c r="AW29" s="3">
        <v>0</v>
      </c>
      <c r="AX29" s="3">
        <v>0</v>
      </c>
      <c r="AY29" s="3">
        <v>0</v>
      </c>
      <c r="AZ29" s="16">
        <f t="shared" si="1"/>
        <v>18</v>
      </c>
      <c r="BA29" s="17">
        <f t="shared" si="2"/>
        <v>0.39130434782608697</v>
      </c>
      <c r="BB29" s="17" t="str">
        <f t="shared" si="0"/>
        <v>Patenkinamas</v>
      </c>
      <c r="BC29" s="16">
        <f t="shared" si="3"/>
        <v>5</v>
      </c>
      <c r="BD29" s="17">
        <f t="shared" si="4"/>
        <v>0.41666666666666669</v>
      </c>
      <c r="BE29" s="16">
        <f t="shared" si="5"/>
        <v>1</v>
      </c>
      <c r="BF29" s="17">
        <f t="shared" si="6"/>
        <v>0.125</v>
      </c>
      <c r="BG29" s="16">
        <f t="shared" si="7"/>
        <v>5</v>
      </c>
      <c r="BH29" s="17">
        <f t="shared" si="8"/>
        <v>0.45454545454545453</v>
      </c>
      <c r="BI29" s="16">
        <f t="shared" si="9"/>
        <v>2</v>
      </c>
      <c r="BJ29" s="17">
        <f t="shared" si="10"/>
        <v>0.4</v>
      </c>
      <c r="BK29" s="16">
        <f t="shared" si="11"/>
        <v>5</v>
      </c>
      <c r="BL29" s="17">
        <f t="shared" si="12"/>
        <v>0.5</v>
      </c>
      <c r="BM29" s="16">
        <f t="shared" si="13"/>
        <v>9</v>
      </c>
      <c r="BN29" s="17">
        <f t="shared" si="14"/>
        <v>0.52941176470588236</v>
      </c>
      <c r="BO29" s="16">
        <f t="shared" si="15"/>
        <v>4</v>
      </c>
      <c r="BP29" s="17">
        <f t="shared" si="16"/>
        <v>0.21052631578947367</v>
      </c>
      <c r="BQ29" s="16">
        <f t="shared" si="17"/>
        <v>5</v>
      </c>
      <c r="BR29" s="17">
        <f t="shared" si="18"/>
        <v>0.5</v>
      </c>
      <c r="BS29" s="16">
        <f t="shared" si="19"/>
        <v>5</v>
      </c>
    </row>
    <row r="30" spans="1:71">
      <c r="A30" s="68" t="s">
        <v>134</v>
      </c>
      <c r="B30" s="69">
        <v>808128</v>
      </c>
      <c r="C30" s="69">
        <v>28</v>
      </c>
      <c r="D30" s="70" t="s">
        <v>251</v>
      </c>
      <c r="E30" s="70" t="s">
        <v>252</v>
      </c>
      <c r="F30" s="35" t="s">
        <v>36</v>
      </c>
      <c r="G30" s="35"/>
      <c r="H30" s="35"/>
      <c r="I30" s="35"/>
      <c r="J30" s="3">
        <v>1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1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1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3">
        <v>1</v>
      </c>
      <c r="AP30" s="3">
        <v>0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16">
        <f t="shared" si="1"/>
        <v>4</v>
      </c>
      <c r="BA30" s="17">
        <f t="shared" si="2"/>
        <v>8.6956521739130432E-2</v>
      </c>
      <c r="BB30" s="17" t="str">
        <f t="shared" si="0"/>
        <v>Nepatenkinamas</v>
      </c>
      <c r="BC30" s="16">
        <f t="shared" si="3"/>
        <v>3</v>
      </c>
      <c r="BD30" s="17">
        <f t="shared" si="4"/>
        <v>0.25</v>
      </c>
      <c r="BE30" s="16">
        <f t="shared" si="5"/>
        <v>0</v>
      </c>
      <c r="BF30" s="17">
        <f t="shared" si="6"/>
        <v>0</v>
      </c>
      <c r="BG30" s="16">
        <f t="shared" si="7"/>
        <v>1</v>
      </c>
      <c r="BH30" s="17">
        <f t="shared" si="8"/>
        <v>9.0909090909090912E-2</v>
      </c>
      <c r="BI30" s="16">
        <f t="shared" si="9"/>
        <v>0</v>
      </c>
      <c r="BJ30" s="17">
        <f t="shared" si="10"/>
        <v>0</v>
      </c>
      <c r="BK30" s="16">
        <f t="shared" si="11"/>
        <v>0</v>
      </c>
      <c r="BL30" s="17">
        <f t="shared" si="12"/>
        <v>0</v>
      </c>
      <c r="BM30" s="16">
        <f t="shared" si="13"/>
        <v>3</v>
      </c>
      <c r="BN30" s="17">
        <f t="shared" si="14"/>
        <v>0.17647058823529413</v>
      </c>
      <c r="BO30" s="16">
        <f t="shared" si="15"/>
        <v>1</v>
      </c>
      <c r="BP30" s="17">
        <f t="shared" si="16"/>
        <v>5.2631578947368418E-2</v>
      </c>
      <c r="BQ30" s="16">
        <f t="shared" si="17"/>
        <v>0</v>
      </c>
      <c r="BR30" s="17">
        <f t="shared" si="18"/>
        <v>0</v>
      </c>
      <c r="BS30" s="16">
        <f t="shared" si="19"/>
        <v>1</v>
      </c>
    </row>
    <row r="31" spans="1:71">
      <c r="A31" s="68" t="s">
        <v>134</v>
      </c>
      <c r="B31" s="69">
        <v>808129</v>
      </c>
      <c r="C31" s="69">
        <v>29</v>
      </c>
      <c r="D31" s="70" t="s">
        <v>253</v>
      </c>
      <c r="E31" s="70" t="s">
        <v>254</v>
      </c>
      <c r="F31" s="35" t="s">
        <v>36</v>
      </c>
      <c r="G31" s="35"/>
      <c r="H31" s="35"/>
      <c r="I31" s="35"/>
      <c r="J31" s="3">
        <v>0</v>
      </c>
      <c r="K31" s="3">
        <v>1</v>
      </c>
      <c r="L31" s="3">
        <v>0</v>
      </c>
      <c r="M31" s="3">
        <v>1</v>
      </c>
      <c r="N31" s="3">
        <v>0</v>
      </c>
      <c r="O31" s="3">
        <v>0</v>
      </c>
      <c r="P31" s="3">
        <v>1</v>
      </c>
      <c r="Q31" s="3">
        <v>1</v>
      </c>
      <c r="R31" s="3">
        <v>1</v>
      </c>
      <c r="S31" s="3">
        <v>0</v>
      </c>
      <c r="T31" s="3">
        <v>0</v>
      </c>
      <c r="U31" s="3">
        <v>1</v>
      </c>
      <c r="V31" s="3">
        <v>0</v>
      </c>
      <c r="W31" s="3">
        <v>0</v>
      </c>
      <c r="X31" s="3">
        <v>0</v>
      </c>
      <c r="Y31" s="3">
        <v>1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3">
        <v>1</v>
      </c>
      <c r="AI31" s="3">
        <v>1</v>
      </c>
      <c r="AJ31" s="3">
        <v>0</v>
      </c>
      <c r="AK31" s="3">
        <v>1</v>
      </c>
      <c r="AL31" s="3">
        <v>0</v>
      </c>
      <c r="AM31" s="3">
        <v>0</v>
      </c>
      <c r="AN31" s="3">
        <v>1</v>
      </c>
      <c r="AO31" s="3">
        <v>1</v>
      </c>
      <c r="AP31" s="3">
        <v>1</v>
      </c>
      <c r="AQ31" s="3">
        <v>1</v>
      </c>
      <c r="AR31" s="3">
        <v>0</v>
      </c>
      <c r="AS31" s="3">
        <v>0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16">
        <f t="shared" si="1"/>
        <v>14</v>
      </c>
      <c r="BA31" s="17">
        <f t="shared" si="2"/>
        <v>0.30434782608695654</v>
      </c>
      <c r="BB31" s="17" t="str">
        <f t="shared" si="0"/>
        <v>Patenkinamas</v>
      </c>
      <c r="BC31" s="16">
        <f t="shared" si="3"/>
        <v>4</v>
      </c>
      <c r="BD31" s="17">
        <f t="shared" si="4"/>
        <v>0.33333333333333331</v>
      </c>
      <c r="BE31" s="16">
        <f t="shared" si="5"/>
        <v>3</v>
      </c>
      <c r="BF31" s="17">
        <f t="shared" si="6"/>
        <v>0.375</v>
      </c>
      <c r="BG31" s="16">
        <f t="shared" si="7"/>
        <v>5</v>
      </c>
      <c r="BH31" s="17">
        <f t="shared" si="8"/>
        <v>0.45454545454545453</v>
      </c>
      <c r="BI31" s="16">
        <f t="shared" si="9"/>
        <v>2</v>
      </c>
      <c r="BJ31" s="17">
        <f t="shared" si="10"/>
        <v>0.4</v>
      </c>
      <c r="BK31" s="16">
        <f t="shared" si="11"/>
        <v>0</v>
      </c>
      <c r="BL31" s="17">
        <f t="shared" si="12"/>
        <v>0</v>
      </c>
      <c r="BM31" s="16">
        <f t="shared" si="13"/>
        <v>9</v>
      </c>
      <c r="BN31" s="17">
        <f t="shared" si="14"/>
        <v>0.52941176470588236</v>
      </c>
      <c r="BO31" s="16">
        <f t="shared" si="15"/>
        <v>5</v>
      </c>
      <c r="BP31" s="17">
        <f t="shared" si="16"/>
        <v>0.26315789473684209</v>
      </c>
      <c r="BQ31" s="16">
        <f t="shared" si="17"/>
        <v>0</v>
      </c>
      <c r="BR31" s="17">
        <f t="shared" si="18"/>
        <v>0</v>
      </c>
      <c r="BS31" s="16">
        <f t="shared" si="19"/>
        <v>4</v>
      </c>
    </row>
    <row r="32" spans="1:71">
      <c r="A32" s="68" t="s">
        <v>134</v>
      </c>
      <c r="B32" s="69">
        <v>808130</v>
      </c>
      <c r="C32" s="69">
        <v>30</v>
      </c>
      <c r="D32" s="70" t="s">
        <v>255</v>
      </c>
      <c r="E32" s="70" t="s">
        <v>256</v>
      </c>
      <c r="F32" s="35" t="s">
        <v>32</v>
      </c>
      <c r="G32" s="35"/>
      <c r="H32" s="35"/>
      <c r="I32" s="35"/>
      <c r="J32" s="3">
        <v>1</v>
      </c>
      <c r="K32" s="3">
        <v>1</v>
      </c>
      <c r="L32" s="3">
        <v>1</v>
      </c>
      <c r="M32" s="3">
        <v>1</v>
      </c>
      <c r="N32" s="3">
        <v>1</v>
      </c>
      <c r="O32" s="3">
        <v>1</v>
      </c>
      <c r="P32" s="3">
        <v>1</v>
      </c>
      <c r="Q32" s="3">
        <v>1</v>
      </c>
      <c r="R32" s="3">
        <v>1</v>
      </c>
      <c r="S32" s="3">
        <v>0</v>
      </c>
      <c r="T32" s="3">
        <v>0</v>
      </c>
      <c r="U32" s="3">
        <v>1</v>
      </c>
      <c r="V32" s="3">
        <v>0</v>
      </c>
      <c r="W32" s="3">
        <v>1</v>
      </c>
      <c r="X32" s="3">
        <v>1</v>
      </c>
      <c r="Y32" s="3">
        <v>1</v>
      </c>
      <c r="Z32" s="3">
        <v>0</v>
      </c>
      <c r="AA32" s="3">
        <v>1</v>
      </c>
      <c r="AB32" s="3">
        <v>0</v>
      </c>
      <c r="AC32" s="3">
        <v>1</v>
      </c>
      <c r="AD32" s="3">
        <v>1</v>
      </c>
      <c r="AE32" s="3">
        <v>2</v>
      </c>
      <c r="AF32" s="3">
        <v>1</v>
      </c>
      <c r="AG32" s="3">
        <v>0</v>
      </c>
      <c r="AH32" s="3">
        <v>0</v>
      </c>
      <c r="AI32" s="3">
        <v>0</v>
      </c>
      <c r="AJ32" s="3">
        <v>0</v>
      </c>
      <c r="AK32" s="3">
        <v>1</v>
      </c>
      <c r="AL32" s="3">
        <v>1</v>
      </c>
      <c r="AM32" s="3">
        <v>1</v>
      </c>
      <c r="AN32" s="3">
        <v>1</v>
      </c>
      <c r="AO32" s="3">
        <v>1</v>
      </c>
      <c r="AP32" s="3">
        <v>1</v>
      </c>
      <c r="AQ32" s="3">
        <v>1</v>
      </c>
      <c r="AR32" s="3">
        <v>0</v>
      </c>
      <c r="AS32" s="3">
        <v>0</v>
      </c>
      <c r="AT32" s="3">
        <v>0</v>
      </c>
      <c r="AU32" s="3">
        <v>0</v>
      </c>
      <c r="AV32" s="3">
        <v>1</v>
      </c>
      <c r="AW32" s="3">
        <v>2</v>
      </c>
      <c r="AX32" s="3">
        <v>0</v>
      </c>
      <c r="AY32" s="3">
        <v>0</v>
      </c>
      <c r="AZ32" s="16">
        <f t="shared" si="1"/>
        <v>29</v>
      </c>
      <c r="BA32" s="17">
        <f t="shared" si="2"/>
        <v>0.63043478260869568</v>
      </c>
      <c r="BB32" s="17" t="str">
        <f t="shared" si="0"/>
        <v>Pagrindinis</v>
      </c>
      <c r="BC32" s="16">
        <f t="shared" si="3"/>
        <v>8</v>
      </c>
      <c r="BD32" s="17">
        <f t="shared" si="4"/>
        <v>0.66666666666666663</v>
      </c>
      <c r="BE32" s="16">
        <f t="shared" si="5"/>
        <v>5</v>
      </c>
      <c r="BF32" s="17">
        <f t="shared" si="6"/>
        <v>0.625</v>
      </c>
      <c r="BG32" s="16">
        <f t="shared" si="7"/>
        <v>7</v>
      </c>
      <c r="BH32" s="17">
        <f t="shared" si="8"/>
        <v>0.63636363636363635</v>
      </c>
      <c r="BI32" s="16">
        <f t="shared" si="9"/>
        <v>3</v>
      </c>
      <c r="BJ32" s="17">
        <f t="shared" si="10"/>
        <v>0.6</v>
      </c>
      <c r="BK32" s="16">
        <f t="shared" si="11"/>
        <v>6</v>
      </c>
      <c r="BL32" s="17">
        <f t="shared" si="12"/>
        <v>0.6</v>
      </c>
      <c r="BM32" s="16">
        <f t="shared" si="13"/>
        <v>11</v>
      </c>
      <c r="BN32" s="17">
        <f t="shared" si="14"/>
        <v>0.6470588235294118</v>
      </c>
      <c r="BO32" s="16">
        <f t="shared" si="15"/>
        <v>12</v>
      </c>
      <c r="BP32" s="17">
        <f t="shared" si="16"/>
        <v>0.63157894736842102</v>
      </c>
      <c r="BQ32" s="16">
        <f t="shared" si="17"/>
        <v>6</v>
      </c>
      <c r="BR32" s="17">
        <f t="shared" si="18"/>
        <v>0.6</v>
      </c>
      <c r="BS32" s="16">
        <f t="shared" si="19"/>
        <v>8</v>
      </c>
    </row>
    <row r="33" spans="1:71">
      <c r="A33" s="68" t="s">
        <v>134</v>
      </c>
      <c r="B33" s="69">
        <v>808131</v>
      </c>
      <c r="C33" s="69">
        <v>31</v>
      </c>
      <c r="D33" s="70" t="s">
        <v>257</v>
      </c>
      <c r="E33" s="70" t="s">
        <v>258</v>
      </c>
      <c r="F33" s="35" t="s">
        <v>36</v>
      </c>
      <c r="G33" s="35"/>
      <c r="H33" s="35"/>
      <c r="I33" s="35"/>
      <c r="J33" s="3">
        <v>1</v>
      </c>
      <c r="K33" s="3">
        <v>1</v>
      </c>
      <c r="L33" s="3">
        <v>1</v>
      </c>
      <c r="M33" s="3">
        <v>1</v>
      </c>
      <c r="N33" s="3">
        <v>2</v>
      </c>
      <c r="O33" s="3">
        <v>0</v>
      </c>
      <c r="P33" s="3">
        <v>1</v>
      </c>
      <c r="Q33" s="3">
        <v>1</v>
      </c>
      <c r="R33" s="3">
        <v>0</v>
      </c>
      <c r="S33" s="3">
        <v>0</v>
      </c>
      <c r="T33" s="3">
        <v>1</v>
      </c>
      <c r="U33" s="3">
        <v>1</v>
      </c>
      <c r="V33" s="3">
        <v>1</v>
      </c>
      <c r="W33" s="3">
        <v>1</v>
      </c>
      <c r="X33" s="3">
        <v>0</v>
      </c>
      <c r="Y33" s="3">
        <v>1</v>
      </c>
      <c r="Z33" s="3">
        <v>0</v>
      </c>
      <c r="AA33" s="3">
        <v>0</v>
      </c>
      <c r="AB33" s="3">
        <v>0</v>
      </c>
      <c r="AC33" s="3">
        <v>1</v>
      </c>
      <c r="AD33" s="3">
        <v>0</v>
      </c>
      <c r="AE33" s="3">
        <v>2</v>
      </c>
      <c r="AF33" s="3">
        <v>0</v>
      </c>
      <c r="AG33" s="3">
        <v>0</v>
      </c>
      <c r="AH33" s="3">
        <v>1</v>
      </c>
      <c r="AI33" s="3">
        <v>1</v>
      </c>
      <c r="AJ33" s="3">
        <v>0</v>
      </c>
      <c r="AK33" s="3">
        <v>1</v>
      </c>
      <c r="AL33" s="3">
        <v>2</v>
      </c>
      <c r="AM33" s="3">
        <v>1</v>
      </c>
      <c r="AN33" s="3">
        <v>1</v>
      </c>
      <c r="AO33" s="3">
        <v>1</v>
      </c>
      <c r="AP33" s="3">
        <v>1</v>
      </c>
      <c r="AQ33" s="3">
        <v>0</v>
      </c>
      <c r="AR33" s="3">
        <v>0</v>
      </c>
      <c r="AS33" s="3">
        <v>0</v>
      </c>
      <c r="AT33" s="3">
        <v>0</v>
      </c>
      <c r="AU33" s="3">
        <v>0</v>
      </c>
      <c r="AV33" s="3">
        <v>0</v>
      </c>
      <c r="AW33" s="3">
        <v>2</v>
      </c>
      <c r="AX33" s="3">
        <v>1</v>
      </c>
      <c r="AY33" s="3">
        <v>0</v>
      </c>
      <c r="AZ33" s="16">
        <f t="shared" si="1"/>
        <v>28</v>
      </c>
      <c r="BA33" s="17">
        <f t="shared" si="2"/>
        <v>0.60869565217391308</v>
      </c>
      <c r="BB33" s="17" t="str">
        <f t="shared" si="0"/>
        <v>Pagrindinis</v>
      </c>
      <c r="BC33" s="16">
        <f t="shared" si="3"/>
        <v>7</v>
      </c>
      <c r="BD33" s="17">
        <f t="shared" si="4"/>
        <v>0.58333333333333337</v>
      </c>
      <c r="BE33" s="16">
        <f t="shared" si="5"/>
        <v>5</v>
      </c>
      <c r="BF33" s="17">
        <f t="shared" si="6"/>
        <v>0.625</v>
      </c>
      <c r="BG33" s="16">
        <f t="shared" si="7"/>
        <v>7</v>
      </c>
      <c r="BH33" s="17">
        <f t="shared" si="8"/>
        <v>0.63636363636363635</v>
      </c>
      <c r="BI33" s="16">
        <f t="shared" si="9"/>
        <v>5</v>
      </c>
      <c r="BJ33" s="17">
        <f t="shared" si="10"/>
        <v>1</v>
      </c>
      <c r="BK33" s="16">
        <f t="shared" si="11"/>
        <v>4</v>
      </c>
      <c r="BL33" s="17">
        <f t="shared" si="12"/>
        <v>0.4</v>
      </c>
      <c r="BM33" s="16">
        <f t="shared" si="13"/>
        <v>9</v>
      </c>
      <c r="BN33" s="17">
        <f t="shared" si="14"/>
        <v>0.52941176470588236</v>
      </c>
      <c r="BO33" s="16">
        <f t="shared" si="15"/>
        <v>15</v>
      </c>
      <c r="BP33" s="17">
        <f t="shared" si="16"/>
        <v>0.78947368421052633</v>
      </c>
      <c r="BQ33" s="16">
        <f t="shared" si="17"/>
        <v>4</v>
      </c>
      <c r="BR33" s="17">
        <f t="shared" si="18"/>
        <v>0.4</v>
      </c>
      <c r="BS33" s="16">
        <f t="shared" si="19"/>
        <v>8</v>
      </c>
    </row>
    <row r="34" spans="1:71">
      <c r="A34" s="68" t="s">
        <v>135</v>
      </c>
      <c r="B34" s="69">
        <v>808201</v>
      </c>
      <c r="C34" s="69">
        <v>1</v>
      </c>
      <c r="D34" s="70" t="s">
        <v>259</v>
      </c>
      <c r="E34" s="70" t="s">
        <v>260</v>
      </c>
      <c r="F34" s="35" t="s">
        <v>32</v>
      </c>
      <c r="G34" s="35"/>
      <c r="H34" s="35"/>
      <c r="I34" s="35"/>
      <c r="J34" s="3">
        <v>1</v>
      </c>
      <c r="K34" s="3">
        <v>1</v>
      </c>
      <c r="L34" s="3">
        <v>1</v>
      </c>
      <c r="M34" s="3">
        <v>0</v>
      </c>
      <c r="N34" s="3">
        <v>0</v>
      </c>
      <c r="O34" s="3">
        <v>0</v>
      </c>
      <c r="P34" s="3">
        <v>0</v>
      </c>
      <c r="Q34" s="3">
        <v>1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1</v>
      </c>
      <c r="AE34" s="3">
        <v>0</v>
      </c>
      <c r="AF34" s="3">
        <v>1</v>
      </c>
      <c r="AG34" s="3">
        <v>0</v>
      </c>
      <c r="AH34" s="3">
        <v>0</v>
      </c>
      <c r="AI34" s="3">
        <v>0</v>
      </c>
      <c r="AJ34" s="3">
        <v>0</v>
      </c>
      <c r="AK34" s="3">
        <v>0</v>
      </c>
      <c r="AL34" s="3">
        <v>1</v>
      </c>
      <c r="AM34" s="3">
        <v>0</v>
      </c>
      <c r="AN34" s="3">
        <v>1</v>
      </c>
      <c r="AO34" s="3">
        <v>1</v>
      </c>
      <c r="AP34" s="3">
        <v>0</v>
      </c>
      <c r="AQ34" s="3">
        <v>1</v>
      </c>
      <c r="AR34" s="3">
        <v>0</v>
      </c>
      <c r="AS34" s="3">
        <v>0</v>
      </c>
      <c r="AT34" s="3">
        <v>0</v>
      </c>
      <c r="AU34" s="3">
        <v>0</v>
      </c>
      <c r="AV34" s="3">
        <v>0</v>
      </c>
      <c r="AW34" s="3">
        <v>0</v>
      </c>
      <c r="AX34" s="3">
        <v>1</v>
      </c>
      <c r="AY34" s="3">
        <v>0</v>
      </c>
      <c r="AZ34" s="16">
        <f t="shared" si="1"/>
        <v>11</v>
      </c>
      <c r="BA34" s="17">
        <f t="shared" si="2"/>
        <v>0.2391304347826087</v>
      </c>
      <c r="BB34" s="17" t="str">
        <f t="shared" si="0"/>
        <v>Patenkinamas</v>
      </c>
      <c r="BC34" s="16">
        <f t="shared" si="3"/>
        <v>4</v>
      </c>
      <c r="BD34" s="17">
        <f t="shared" si="4"/>
        <v>0.33333333333333331</v>
      </c>
      <c r="BE34" s="16">
        <f t="shared" si="5"/>
        <v>0</v>
      </c>
      <c r="BF34" s="17">
        <f t="shared" si="6"/>
        <v>0</v>
      </c>
      <c r="BG34" s="16">
        <f t="shared" si="7"/>
        <v>4</v>
      </c>
      <c r="BH34" s="17">
        <f t="shared" si="8"/>
        <v>0.36363636363636365</v>
      </c>
      <c r="BI34" s="16">
        <f t="shared" si="9"/>
        <v>1</v>
      </c>
      <c r="BJ34" s="17">
        <f t="shared" si="10"/>
        <v>0.2</v>
      </c>
      <c r="BK34" s="16">
        <f t="shared" si="11"/>
        <v>2</v>
      </c>
      <c r="BL34" s="17">
        <f t="shared" si="12"/>
        <v>0.2</v>
      </c>
      <c r="BM34" s="16">
        <f t="shared" si="13"/>
        <v>4</v>
      </c>
      <c r="BN34" s="17">
        <f t="shared" si="14"/>
        <v>0.23529411764705882</v>
      </c>
      <c r="BO34" s="16">
        <f t="shared" si="15"/>
        <v>5</v>
      </c>
      <c r="BP34" s="17">
        <f t="shared" si="16"/>
        <v>0.26315789473684209</v>
      </c>
      <c r="BQ34" s="16">
        <f t="shared" si="17"/>
        <v>2</v>
      </c>
      <c r="BR34" s="17">
        <f t="shared" si="18"/>
        <v>0.2</v>
      </c>
      <c r="BS34" s="16">
        <f t="shared" si="19"/>
        <v>3</v>
      </c>
    </row>
    <row r="35" spans="1:71">
      <c r="A35" s="68" t="s">
        <v>135</v>
      </c>
      <c r="B35" s="69">
        <v>808202</v>
      </c>
      <c r="C35" s="69">
        <v>2</v>
      </c>
      <c r="D35" s="70" t="s">
        <v>261</v>
      </c>
      <c r="E35" s="70" t="s">
        <v>262</v>
      </c>
      <c r="F35" s="35" t="s">
        <v>36</v>
      </c>
      <c r="G35" s="35"/>
      <c r="H35" s="35"/>
      <c r="I35" s="35"/>
      <c r="J35" s="3">
        <v>1</v>
      </c>
      <c r="K35" s="3">
        <v>1</v>
      </c>
      <c r="L35" s="3">
        <v>1</v>
      </c>
      <c r="M35" s="3">
        <v>1</v>
      </c>
      <c r="N35" s="3">
        <v>1</v>
      </c>
      <c r="O35" s="3">
        <v>1</v>
      </c>
      <c r="P35" s="3">
        <v>1</v>
      </c>
      <c r="Q35" s="3">
        <v>1</v>
      </c>
      <c r="R35" s="3">
        <v>1</v>
      </c>
      <c r="S35" s="3">
        <v>0</v>
      </c>
      <c r="T35" s="3">
        <v>0</v>
      </c>
      <c r="U35" s="3">
        <v>0</v>
      </c>
      <c r="V35" s="3">
        <v>0</v>
      </c>
      <c r="W35" s="3">
        <v>1</v>
      </c>
      <c r="X35" s="3">
        <v>0</v>
      </c>
      <c r="Y35" s="3">
        <v>1</v>
      </c>
      <c r="Z35" s="3">
        <v>1</v>
      </c>
      <c r="AA35" s="3">
        <v>1</v>
      </c>
      <c r="AB35" s="3">
        <v>0</v>
      </c>
      <c r="AC35" s="3">
        <v>0</v>
      </c>
      <c r="AD35" s="3">
        <v>1</v>
      </c>
      <c r="AE35" s="3">
        <v>2</v>
      </c>
      <c r="AF35" s="3">
        <v>0</v>
      </c>
      <c r="AG35" s="3">
        <v>0</v>
      </c>
      <c r="AH35" s="3">
        <v>0</v>
      </c>
      <c r="AI35" s="3">
        <v>1</v>
      </c>
      <c r="AJ35" s="3">
        <v>1</v>
      </c>
      <c r="AK35" s="3">
        <v>0</v>
      </c>
      <c r="AL35" s="3">
        <v>2</v>
      </c>
      <c r="AM35" s="3">
        <v>1</v>
      </c>
      <c r="AN35" s="3">
        <v>1</v>
      </c>
      <c r="AO35" s="3">
        <v>1</v>
      </c>
      <c r="AP35" s="3">
        <v>1</v>
      </c>
      <c r="AQ35" s="3">
        <v>0</v>
      </c>
      <c r="AR35" s="3">
        <v>0</v>
      </c>
      <c r="AS35" s="3">
        <v>1</v>
      </c>
      <c r="AT35" s="3">
        <v>1</v>
      </c>
      <c r="AU35" s="3">
        <v>0</v>
      </c>
      <c r="AV35" s="3">
        <v>0</v>
      </c>
      <c r="AW35" s="3">
        <v>2</v>
      </c>
      <c r="AX35" s="3">
        <v>0</v>
      </c>
      <c r="AY35" s="3">
        <v>0</v>
      </c>
      <c r="AZ35" s="16">
        <f t="shared" si="1"/>
        <v>28</v>
      </c>
      <c r="BA35" s="17">
        <f t="shared" si="2"/>
        <v>0.60869565217391308</v>
      </c>
      <c r="BB35" s="17" t="str">
        <f t="shared" ref="BB35:BB67" si="20">IF(AZ35&lt;=7,"Nepatenkinamas",IF(AZ35&lt;=21,"Patenkinamas", IF(AZ35&lt;=36,"Pagrindinis", IF(AZ35&lt;=46, "Aukštesnysis", "Neatliko")) ))</f>
        <v>Pagrindinis</v>
      </c>
      <c r="BC35" s="16">
        <f t="shared" si="3"/>
        <v>10</v>
      </c>
      <c r="BD35" s="17">
        <f t="shared" si="4"/>
        <v>0.83333333333333337</v>
      </c>
      <c r="BE35" s="16">
        <f t="shared" si="5"/>
        <v>6</v>
      </c>
      <c r="BF35" s="17">
        <f t="shared" si="6"/>
        <v>0.75</v>
      </c>
      <c r="BG35" s="16">
        <f t="shared" si="7"/>
        <v>4</v>
      </c>
      <c r="BH35" s="17">
        <f t="shared" si="8"/>
        <v>0.36363636363636365</v>
      </c>
      <c r="BI35" s="16">
        <f t="shared" si="9"/>
        <v>3</v>
      </c>
      <c r="BJ35" s="17">
        <f t="shared" si="10"/>
        <v>0.6</v>
      </c>
      <c r="BK35" s="16">
        <f t="shared" si="11"/>
        <v>5</v>
      </c>
      <c r="BL35" s="17">
        <f t="shared" si="12"/>
        <v>0.5</v>
      </c>
      <c r="BM35" s="16">
        <f t="shared" si="13"/>
        <v>12</v>
      </c>
      <c r="BN35" s="17">
        <f t="shared" si="14"/>
        <v>0.70588235294117652</v>
      </c>
      <c r="BO35" s="16">
        <f t="shared" si="15"/>
        <v>11</v>
      </c>
      <c r="BP35" s="17">
        <f t="shared" si="16"/>
        <v>0.57894736842105265</v>
      </c>
      <c r="BQ35" s="16">
        <f t="shared" si="17"/>
        <v>5</v>
      </c>
      <c r="BR35" s="17">
        <f t="shared" si="18"/>
        <v>0.5</v>
      </c>
      <c r="BS35" s="16">
        <f t="shared" si="19"/>
        <v>8</v>
      </c>
    </row>
    <row r="36" spans="1:71">
      <c r="A36" s="68" t="s">
        <v>135</v>
      </c>
      <c r="B36" s="69">
        <v>808203</v>
      </c>
      <c r="C36" s="69">
        <v>3</v>
      </c>
      <c r="D36" s="70" t="s">
        <v>263</v>
      </c>
      <c r="E36" s="70" t="s">
        <v>264</v>
      </c>
      <c r="F36" s="35" t="s">
        <v>36</v>
      </c>
      <c r="G36" s="35"/>
      <c r="H36" s="35"/>
      <c r="I36" s="35"/>
      <c r="J36" s="3">
        <v>1</v>
      </c>
      <c r="K36" s="3">
        <v>1</v>
      </c>
      <c r="L36" s="3">
        <v>1</v>
      </c>
      <c r="M36" s="3">
        <v>1</v>
      </c>
      <c r="N36" s="3">
        <v>2</v>
      </c>
      <c r="O36" s="3">
        <v>1</v>
      </c>
      <c r="P36" s="3">
        <v>1</v>
      </c>
      <c r="Q36" s="3">
        <v>1</v>
      </c>
      <c r="R36" s="3">
        <v>1</v>
      </c>
      <c r="S36" s="3">
        <v>1</v>
      </c>
      <c r="T36" s="3">
        <v>0</v>
      </c>
      <c r="U36" s="3">
        <v>1</v>
      </c>
      <c r="V36" s="3">
        <v>1</v>
      </c>
      <c r="W36" s="3">
        <v>1</v>
      </c>
      <c r="X36" s="3">
        <v>1</v>
      </c>
      <c r="Y36" s="3">
        <v>1</v>
      </c>
      <c r="Z36" s="3">
        <v>1</v>
      </c>
      <c r="AA36" s="3">
        <v>1</v>
      </c>
      <c r="AB36" s="3">
        <v>0</v>
      </c>
      <c r="AC36" s="3">
        <v>1</v>
      </c>
      <c r="AD36" s="3">
        <v>0</v>
      </c>
      <c r="AE36" s="3">
        <v>2</v>
      </c>
      <c r="AF36" s="3">
        <v>1</v>
      </c>
      <c r="AG36" s="3">
        <v>0</v>
      </c>
      <c r="AH36" s="3">
        <v>1</v>
      </c>
      <c r="AI36" s="3">
        <v>1</v>
      </c>
      <c r="AJ36" s="3">
        <v>0</v>
      </c>
      <c r="AK36" s="3">
        <v>1</v>
      </c>
      <c r="AL36" s="3">
        <v>2</v>
      </c>
      <c r="AM36" s="3">
        <v>1</v>
      </c>
      <c r="AN36" s="3">
        <v>1</v>
      </c>
      <c r="AO36" s="3">
        <v>1</v>
      </c>
      <c r="AP36" s="3">
        <v>0</v>
      </c>
      <c r="AQ36" s="3">
        <v>1</v>
      </c>
      <c r="AR36" s="3">
        <v>0</v>
      </c>
      <c r="AS36" s="3">
        <v>0</v>
      </c>
      <c r="AT36" s="3">
        <v>1</v>
      </c>
      <c r="AU36" s="3">
        <v>1</v>
      </c>
      <c r="AV36" s="3">
        <v>0</v>
      </c>
      <c r="AW36" s="3">
        <v>2</v>
      </c>
      <c r="AX36" s="3">
        <v>1</v>
      </c>
      <c r="AY36" s="3">
        <v>1</v>
      </c>
      <c r="AZ36" s="16">
        <f t="shared" si="1"/>
        <v>37</v>
      </c>
      <c r="BA36" s="17">
        <f t="shared" si="2"/>
        <v>0.80434782608695654</v>
      </c>
      <c r="BB36" s="17" t="str">
        <f t="shared" si="20"/>
        <v>Aukštesnysis</v>
      </c>
      <c r="BC36" s="16">
        <f t="shared" si="3"/>
        <v>10</v>
      </c>
      <c r="BD36" s="17">
        <f t="shared" si="4"/>
        <v>0.83333333333333337</v>
      </c>
      <c r="BE36" s="16">
        <f t="shared" si="5"/>
        <v>6</v>
      </c>
      <c r="BF36" s="17">
        <f t="shared" si="6"/>
        <v>0.75</v>
      </c>
      <c r="BG36" s="16">
        <f t="shared" si="7"/>
        <v>8</v>
      </c>
      <c r="BH36" s="17">
        <f t="shared" si="8"/>
        <v>0.72727272727272729</v>
      </c>
      <c r="BI36" s="16">
        <f t="shared" si="9"/>
        <v>5</v>
      </c>
      <c r="BJ36" s="17">
        <f t="shared" si="10"/>
        <v>1</v>
      </c>
      <c r="BK36" s="16">
        <f t="shared" si="11"/>
        <v>8</v>
      </c>
      <c r="BL36" s="17">
        <f t="shared" si="12"/>
        <v>0.8</v>
      </c>
      <c r="BM36" s="16">
        <f t="shared" si="13"/>
        <v>13</v>
      </c>
      <c r="BN36" s="17">
        <f t="shared" si="14"/>
        <v>0.76470588235294112</v>
      </c>
      <c r="BO36" s="16">
        <f t="shared" si="15"/>
        <v>16</v>
      </c>
      <c r="BP36" s="17">
        <f t="shared" si="16"/>
        <v>0.84210526315789469</v>
      </c>
      <c r="BQ36" s="16">
        <f t="shared" si="17"/>
        <v>8</v>
      </c>
      <c r="BR36" s="17">
        <f t="shared" si="18"/>
        <v>0.8</v>
      </c>
      <c r="BS36" s="16">
        <f t="shared" si="19"/>
        <v>10</v>
      </c>
    </row>
    <row r="37" spans="1:71">
      <c r="A37" s="68" t="s">
        <v>135</v>
      </c>
      <c r="B37" s="69">
        <v>808204</v>
      </c>
      <c r="C37" s="69">
        <v>4</v>
      </c>
      <c r="D37" s="70" t="s">
        <v>265</v>
      </c>
      <c r="E37" s="70" t="s">
        <v>266</v>
      </c>
      <c r="F37" s="35" t="s">
        <v>36</v>
      </c>
      <c r="G37" s="35"/>
      <c r="H37" s="35"/>
      <c r="I37" s="35"/>
      <c r="J37" s="3">
        <v>1</v>
      </c>
      <c r="K37" s="3">
        <v>1</v>
      </c>
      <c r="L37" s="3">
        <v>1</v>
      </c>
      <c r="M37" s="3">
        <v>1</v>
      </c>
      <c r="N37" s="3">
        <v>0</v>
      </c>
      <c r="O37" s="3">
        <v>0</v>
      </c>
      <c r="P37" s="3">
        <v>1</v>
      </c>
      <c r="Q37" s="3">
        <v>1</v>
      </c>
      <c r="R37" s="3">
        <v>1</v>
      </c>
      <c r="S37" s="3">
        <v>0</v>
      </c>
      <c r="T37" s="3">
        <v>0</v>
      </c>
      <c r="U37" s="3">
        <v>1</v>
      </c>
      <c r="V37" s="3">
        <v>0</v>
      </c>
      <c r="W37" s="3">
        <v>1</v>
      </c>
      <c r="X37" s="3">
        <v>0</v>
      </c>
      <c r="Y37" s="3">
        <v>0</v>
      </c>
      <c r="Z37" s="3">
        <v>1</v>
      </c>
      <c r="AA37" s="3">
        <v>1</v>
      </c>
      <c r="AB37" s="3">
        <v>0</v>
      </c>
      <c r="AC37" s="3">
        <v>1</v>
      </c>
      <c r="AD37" s="3">
        <v>1</v>
      </c>
      <c r="AE37" s="3">
        <v>0</v>
      </c>
      <c r="AF37" s="3">
        <v>1</v>
      </c>
      <c r="AG37" s="3">
        <v>0</v>
      </c>
      <c r="AH37" s="3">
        <v>1</v>
      </c>
      <c r="AI37" s="3">
        <v>1</v>
      </c>
      <c r="AJ37" s="3">
        <v>1</v>
      </c>
      <c r="AK37" s="3">
        <v>0</v>
      </c>
      <c r="AL37" s="3">
        <v>0</v>
      </c>
      <c r="AM37" s="3">
        <v>1</v>
      </c>
      <c r="AN37" s="3">
        <v>1</v>
      </c>
      <c r="AO37" s="3">
        <v>1</v>
      </c>
      <c r="AP37" s="3">
        <v>1</v>
      </c>
      <c r="AQ37" s="3">
        <v>0</v>
      </c>
      <c r="AR37" s="3">
        <v>0</v>
      </c>
      <c r="AS37" s="3">
        <v>0</v>
      </c>
      <c r="AT37" s="3">
        <v>0</v>
      </c>
      <c r="AU37" s="3">
        <v>0</v>
      </c>
      <c r="AV37" s="3">
        <v>1</v>
      </c>
      <c r="AW37" s="3">
        <v>0</v>
      </c>
      <c r="AX37" s="3">
        <v>0</v>
      </c>
      <c r="AY37" s="3">
        <v>0</v>
      </c>
      <c r="AZ37" s="16">
        <f t="shared" si="1"/>
        <v>22</v>
      </c>
      <c r="BA37" s="17">
        <f t="shared" si="2"/>
        <v>0.47826086956521741</v>
      </c>
      <c r="BB37" s="17" t="str">
        <f t="shared" si="20"/>
        <v>Pagrindinis</v>
      </c>
      <c r="BC37" s="16">
        <f t="shared" si="3"/>
        <v>9</v>
      </c>
      <c r="BD37" s="17">
        <f t="shared" si="4"/>
        <v>0.75</v>
      </c>
      <c r="BE37" s="16">
        <f t="shared" si="5"/>
        <v>1</v>
      </c>
      <c r="BF37" s="17">
        <f t="shared" si="6"/>
        <v>0.125</v>
      </c>
      <c r="BG37" s="16">
        <f t="shared" si="7"/>
        <v>5</v>
      </c>
      <c r="BH37" s="17">
        <f t="shared" si="8"/>
        <v>0.45454545454545453</v>
      </c>
      <c r="BI37" s="16">
        <f t="shared" si="9"/>
        <v>3</v>
      </c>
      <c r="BJ37" s="17">
        <f t="shared" si="10"/>
        <v>0.6</v>
      </c>
      <c r="BK37" s="16">
        <f t="shared" si="11"/>
        <v>4</v>
      </c>
      <c r="BL37" s="17">
        <f t="shared" si="12"/>
        <v>0.4</v>
      </c>
      <c r="BM37" s="16">
        <f t="shared" si="13"/>
        <v>10</v>
      </c>
      <c r="BN37" s="17">
        <f t="shared" si="14"/>
        <v>0.58823529411764708</v>
      </c>
      <c r="BO37" s="16">
        <f t="shared" si="15"/>
        <v>8</v>
      </c>
      <c r="BP37" s="17">
        <f t="shared" si="16"/>
        <v>0.42105263157894735</v>
      </c>
      <c r="BQ37" s="16">
        <f t="shared" si="17"/>
        <v>4</v>
      </c>
      <c r="BR37" s="17">
        <f t="shared" si="18"/>
        <v>0.4</v>
      </c>
      <c r="BS37" s="16">
        <f t="shared" si="19"/>
        <v>6</v>
      </c>
    </row>
    <row r="38" spans="1:71">
      <c r="A38" s="68" t="s">
        <v>135</v>
      </c>
      <c r="B38" s="69">
        <v>808205</v>
      </c>
      <c r="C38" s="69">
        <v>5</v>
      </c>
      <c r="D38" s="70" t="s">
        <v>229</v>
      </c>
      <c r="E38" s="70" t="s">
        <v>267</v>
      </c>
      <c r="F38" s="35" t="s">
        <v>36</v>
      </c>
      <c r="G38" s="35"/>
      <c r="H38" s="35"/>
      <c r="I38" s="35"/>
      <c r="J38" s="3">
        <v>0</v>
      </c>
      <c r="K38" s="3">
        <v>0</v>
      </c>
      <c r="L38" s="3">
        <v>1</v>
      </c>
      <c r="M38" s="3">
        <v>1</v>
      </c>
      <c r="N38" s="3">
        <v>1</v>
      </c>
      <c r="O38" s="3">
        <v>0</v>
      </c>
      <c r="P38" s="3">
        <v>1</v>
      </c>
      <c r="Q38" s="3">
        <v>1</v>
      </c>
      <c r="R38" s="3">
        <v>0</v>
      </c>
      <c r="S38" s="3">
        <v>0</v>
      </c>
      <c r="T38" s="3">
        <v>0</v>
      </c>
      <c r="U38" s="3">
        <v>1</v>
      </c>
      <c r="V38" s="3">
        <v>0</v>
      </c>
      <c r="W38" s="3">
        <v>0</v>
      </c>
      <c r="X38" s="3">
        <v>0</v>
      </c>
      <c r="Y38" s="3">
        <v>1</v>
      </c>
      <c r="Z38" s="3">
        <v>1</v>
      </c>
      <c r="AA38" s="3">
        <v>0</v>
      </c>
      <c r="AB38" s="3">
        <v>0</v>
      </c>
      <c r="AC38" s="3">
        <v>1</v>
      </c>
      <c r="AD38" s="3">
        <v>1</v>
      </c>
      <c r="AE38" s="3">
        <v>0</v>
      </c>
      <c r="AF38" s="3">
        <v>1</v>
      </c>
      <c r="AG38" s="3">
        <v>0</v>
      </c>
      <c r="AH38" s="3">
        <v>0</v>
      </c>
      <c r="AI38" s="3">
        <v>1</v>
      </c>
      <c r="AJ38" s="3">
        <v>0</v>
      </c>
      <c r="AK38" s="3">
        <v>0</v>
      </c>
      <c r="AL38" s="3">
        <v>1</v>
      </c>
      <c r="AM38" s="3">
        <v>1</v>
      </c>
      <c r="AN38" s="3">
        <v>1</v>
      </c>
      <c r="AO38" s="3">
        <v>1</v>
      </c>
      <c r="AP38" s="3">
        <v>0</v>
      </c>
      <c r="AQ38" s="3">
        <v>0</v>
      </c>
      <c r="AR38" s="3">
        <v>0</v>
      </c>
      <c r="AS38" s="3">
        <v>0</v>
      </c>
      <c r="AT38" s="3">
        <v>0</v>
      </c>
      <c r="AU38" s="3">
        <v>0</v>
      </c>
      <c r="AV38" s="3">
        <v>1</v>
      </c>
      <c r="AW38" s="3">
        <v>0</v>
      </c>
      <c r="AX38" s="3">
        <v>0</v>
      </c>
      <c r="AY38" s="3">
        <v>0</v>
      </c>
      <c r="AZ38" s="16">
        <f t="shared" si="1"/>
        <v>17</v>
      </c>
      <c r="BA38" s="17">
        <f t="shared" si="2"/>
        <v>0.36956521739130432</v>
      </c>
      <c r="BB38" s="17" t="str">
        <f t="shared" si="20"/>
        <v>Patenkinamas</v>
      </c>
      <c r="BC38" s="16">
        <f t="shared" si="3"/>
        <v>5</v>
      </c>
      <c r="BD38" s="17">
        <f t="shared" si="4"/>
        <v>0.41666666666666669</v>
      </c>
      <c r="BE38" s="16">
        <f t="shared" si="5"/>
        <v>2</v>
      </c>
      <c r="BF38" s="17">
        <f t="shared" si="6"/>
        <v>0.25</v>
      </c>
      <c r="BG38" s="16">
        <f t="shared" si="7"/>
        <v>3</v>
      </c>
      <c r="BH38" s="17">
        <f t="shared" si="8"/>
        <v>0.27272727272727271</v>
      </c>
      <c r="BI38" s="16">
        <f t="shared" si="9"/>
        <v>3</v>
      </c>
      <c r="BJ38" s="17">
        <f t="shared" si="10"/>
        <v>0.6</v>
      </c>
      <c r="BK38" s="16">
        <f t="shared" si="11"/>
        <v>4</v>
      </c>
      <c r="BL38" s="17">
        <f t="shared" si="12"/>
        <v>0.4</v>
      </c>
      <c r="BM38" s="16">
        <f t="shared" si="13"/>
        <v>5</v>
      </c>
      <c r="BN38" s="17">
        <f t="shared" si="14"/>
        <v>0.29411764705882354</v>
      </c>
      <c r="BO38" s="16">
        <f t="shared" si="15"/>
        <v>8</v>
      </c>
      <c r="BP38" s="17">
        <f t="shared" si="16"/>
        <v>0.42105263157894735</v>
      </c>
      <c r="BQ38" s="16">
        <f t="shared" si="17"/>
        <v>4</v>
      </c>
      <c r="BR38" s="17">
        <f t="shared" si="18"/>
        <v>0.4</v>
      </c>
      <c r="BS38" s="16">
        <f t="shared" si="19"/>
        <v>5</v>
      </c>
    </row>
    <row r="39" spans="1:71">
      <c r="A39" s="68" t="s">
        <v>135</v>
      </c>
      <c r="B39" s="69">
        <v>808206</v>
      </c>
      <c r="C39" s="69">
        <v>6</v>
      </c>
      <c r="D39" s="70" t="s">
        <v>33</v>
      </c>
      <c r="E39" s="70" t="s">
        <v>268</v>
      </c>
      <c r="F39" s="35" t="s">
        <v>32</v>
      </c>
      <c r="G39" s="35"/>
      <c r="H39" s="35"/>
      <c r="I39" s="35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16" t="str">
        <f t="shared" si="1"/>
        <v>Tuščias</v>
      </c>
      <c r="BA39" s="17" t="str">
        <f t="shared" si="2"/>
        <v>Tuščias</v>
      </c>
      <c r="BB39" s="17" t="str">
        <f t="shared" si="20"/>
        <v>Neatliko</v>
      </c>
      <c r="BC39" s="16" t="str">
        <f t="shared" si="3"/>
        <v>Tuščias</v>
      </c>
      <c r="BD39" s="17" t="str">
        <f t="shared" si="4"/>
        <v>Tuščias</v>
      </c>
      <c r="BE39" s="16" t="str">
        <f t="shared" si="5"/>
        <v>Tuščias</v>
      </c>
      <c r="BF39" s="17" t="str">
        <f t="shared" si="6"/>
        <v>Tuščias</v>
      </c>
      <c r="BG39" s="16" t="str">
        <f t="shared" si="7"/>
        <v>Tuščias</v>
      </c>
      <c r="BH39" s="17" t="str">
        <f t="shared" si="8"/>
        <v>Tuščias</v>
      </c>
      <c r="BI39" s="16" t="str">
        <f t="shared" si="9"/>
        <v>Tuščias</v>
      </c>
      <c r="BJ39" s="17" t="str">
        <f t="shared" si="10"/>
        <v>Tuščias</v>
      </c>
      <c r="BK39" s="16" t="str">
        <f t="shared" si="11"/>
        <v>Tuščias</v>
      </c>
      <c r="BL39" s="17" t="str">
        <f t="shared" si="12"/>
        <v>Tuščias</v>
      </c>
      <c r="BM39" s="16" t="str">
        <f t="shared" si="13"/>
        <v>Tuščias</v>
      </c>
      <c r="BN39" s="17" t="str">
        <f t="shared" si="14"/>
        <v>Tuščias</v>
      </c>
      <c r="BO39" s="16" t="str">
        <f t="shared" si="15"/>
        <v>Tuščias</v>
      </c>
      <c r="BP39" s="17" t="str">
        <f t="shared" si="16"/>
        <v>Tuščias</v>
      </c>
      <c r="BQ39" s="16" t="str">
        <f t="shared" si="17"/>
        <v>Tuščias</v>
      </c>
      <c r="BR39" s="17" t="str">
        <f t="shared" si="18"/>
        <v>Tuščias</v>
      </c>
      <c r="BS39" s="16" t="str">
        <f t="shared" si="19"/>
        <v>Tuščias</v>
      </c>
    </row>
    <row r="40" spans="1:71">
      <c r="A40" s="68" t="s">
        <v>135</v>
      </c>
      <c r="B40" s="69">
        <v>808207</v>
      </c>
      <c r="C40" s="69">
        <v>7</v>
      </c>
      <c r="D40" s="70" t="s">
        <v>269</v>
      </c>
      <c r="E40" s="70" t="s">
        <v>270</v>
      </c>
      <c r="F40" s="35" t="s">
        <v>32</v>
      </c>
      <c r="G40" s="35"/>
      <c r="H40" s="35"/>
      <c r="I40" s="35"/>
      <c r="J40" s="3">
        <v>1</v>
      </c>
      <c r="K40" s="3">
        <v>1</v>
      </c>
      <c r="L40" s="3">
        <v>1</v>
      </c>
      <c r="M40" s="3">
        <v>1</v>
      </c>
      <c r="N40" s="3">
        <v>0</v>
      </c>
      <c r="O40" s="3">
        <v>0</v>
      </c>
      <c r="P40" s="3">
        <v>0</v>
      </c>
      <c r="Q40" s="3">
        <v>1</v>
      </c>
      <c r="R40" s="3">
        <v>1</v>
      </c>
      <c r="S40" s="3">
        <v>0</v>
      </c>
      <c r="T40" s="3">
        <v>0</v>
      </c>
      <c r="U40" s="3">
        <v>1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1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1</v>
      </c>
      <c r="AJ40" s="3">
        <v>0</v>
      </c>
      <c r="AK40" s="3">
        <v>1</v>
      </c>
      <c r="AL40" s="3">
        <v>1</v>
      </c>
      <c r="AM40" s="3">
        <v>0</v>
      </c>
      <c r="AN40" s="3">
        <v>1</v>
      </c>
      <c r="AO40" s="3">
        <v>1</v>
      </c>
      <c r="AP40" s="3">
        <v>0</v>
      </c>
      <c r="AQ40" s="3">
        <v>0</v>
      </c>
      <c r="AR40" s="3">
        <v>0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16">
        <f t="shared" si="1"/>
        <v>13</v>
      </c>
      <c r="BA40" s="17">
        <f t="shared" si="2"/>
        <v>0.28260869565217389</v>
      </c>
      <c r="BB40" s="17" t="str">
        <f t="shared" si="20"/>
        <v>Patenkinamas</v>
      </c>
      <c r="BC40" s="16">
        <f t="shared" si="3"/>
        <v>5</v>
      </c>
      <c r="BD40" s="17">
        <f t="shared" si="4"/>
        <v>0.41666666666666669</v>
      </c>
      <c r="BE40" s="16">
        <f t="shared" si="5"/>
        <v>2</v>
      </c>
      <c r="BF40" s="17">
        <f t="shared" si="6"/>
        <v>0.25</v>
      </c>
      <c r="BG40" s="16">
        <f t="shared" si="7"/>
        <v>3</v>
      </c>
      <c r="BH40" s="17">
        <f t="shared" si="8"/>
        <v>0.27272727272727271</v>
      </c>
      <c r="BI40" s="16">
        <f t="shared" si="9"/>
        <v>2</v>
      </c>
      <c r="BJ40" s="17">
        <f t="shared" si="10"/>
        <v>0.4</v>
      </c>
      <c r="BK40" s="16">
        <f t="shared" si="11"/>
        <v>1</v>
      </c>
      <c r="BL40" s="17">
        <f t="shared" si="12"/>
        <v>0.1</v>
      </c>
      <c r="BM40" s="16">
        <f t="shared" si="13"/>
        <v>7</v>
      </c>
      <c r="BN40" s="17">
        <f t="shared" si="14"/>
        <v>0.41176470588235292</v>
      </c>
      <c r="BO40" s="16">
        <f t="shared" si="15"/>
        <v>5</v>
      </c>
      <c r="BP40" s="17">
        <f t="shared" si="16"/>
        <v>0.26315789473684209</v>
      </c>
      <c r="BQ40" s="16">
        <f t="shared" si="17"/>
        <v>1</v>
      </c>
      <c r="BR40" s="17">
        <f t="shared" si="18"/>
        <v>0.1</v>
      </c>
      <c r="BS40" s="16">
        <f t="shared" si="19"/>
        <v>3</v>
      </c>
    </row>
    <row r="41" spans="1:71">
      <c r="A41" s="68" t="s">
        <v>135</v>
      </c>
      <c r="B41" s="69">
        <v>808208</v>
      </c>
      <c r="C41" s="69">
        <v>8</v>
      </c>
      <c r="D41" s="70" t="s">
        <v>271</v>
      </c>
      <c r="E41" s="70" t="s">
        <v>272</v>
      </c>
      <c r="F41" s="35" t="s">
        <v>36</v>
      </c>
      <c r="G41" s="35"/>
      <c r="H41" s="35"/>
      <c r="I41" s="35"/>
      <c r="J41" s="3">
        <v>1</v>
      </c>
      <c r="K41" s="3">
        <v>1</v>
      </c>
      <c r="L41" s="3">
        <v>1</v>
      </c>
      <c r="M41" s="3">
        <v>1</v>
      </c>
      <c r="N41" s="3">
        <v>0</v>
      </c>
      <c r="O41" s="3">
        <v>0</v>
      </c>
      <c r="P41" s="3">
        <v>1</v>
      </c>
      <c r="Q41" s="3">
        <v>1</v>
      </c>
      <c r="R41" s="3">
        <v>1</v>
      </c>
      <c r="S41" s="3">
        <v>0</v>
      </c>
      <c r="T41" s="3">
        <v>0</v>
      </c>
      <c r="U41" s="3">
        <v>0</v>
      </c>
      <c r="V41" s="3">
        <v>0</v>
      </c>
      <c r="W41" s="3">
        <v>1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1</v>
      </c>
      <c r="AD41" s="3">
        <v>0</v>
      </c>
      <c r="AE41" s="3">
        <v>0</v>
      </c>
      <c r="AF41" s="3">
        <v>1</v>
      </c>
      <c r="AG41" s="3">
        <v>0</v>
      </c>
      <c r="AH41" s="3">
        <v>0</v>
      </c>
      <c r="AI41" s="3">
        <v>1</v>
      </c>
      <c r="AJ41" s="3">
        <v>1</v>
      </c>
      <c r="AK41" s="3">
        <v>1</v>
      </c>
      <c r="AL41" s="3">
        <v>0</v>
      </c>
      <c r="AM41" s="3">
        <v>0</v>
      </c>
      <c r="AN41" s="3">
        <v>1</v>
      </c>
      <c r="AO41" s="3">
        <v>1</v>
      </c>
      <c r="AP41" s="3">
        <v>1</v>
      </c>
      <c r="AQ41" s="3">
        <v>0</v>
      </c>
      <c r="AR41" s="3">
        <v>0</v>
      </c>
      <c r="AS41" s="3">
        <v>0</v>
      </c>
      <c r="AT41" s="3">
        <v>0</v>
      </c>
      <c r="AU41" s="3">
        <v>0</v>
      </c>
      <c r="AV41" s="3">
        <v>0</v>
      </c>
      <c r="AW41" s="3">
        <v>1</v>
      </c>
      <c r="AX41" s="3">
        <v>0</v>
      </c>
      <c r="AY41" s="3">
        <v>0</v>
      </c>
      <c r="AZ41" s="16">
        <f t="shared" si="1"/>
        <v>17</v>
      </c>
      <c r="BA41" s="17">
        <f t="shared" si="2"/>
        <v>0.36956521739130432</v>
      </c>
      <c r="BB41" s="17" t="str">
        <f t="shared" si="20"/>
        <v>Patenkinamas</v>
      </c>
      <c r="BC41" s="16">
        <f t="shared" si="3"/>
        <v>7</v>
      </c>
      <c r="BD41" s="17">
        <f t="shared" si="4"/>
        <v>0.58333333333333337</v>
      </c>
      <c r="BE41" s="16">
        <f t="shared" si="5"/>
        <v>3</v>
      </c>
      <c r="BF41" s="17">
        <f t="shared" si="6"/>
        <v>0.375</v>
      </c>
      <c r="BG41" s="16">
        <f t="shared" si="7"/>
        <v>4</v>
      </c>
      <c r="BH41" s="17">
        <f t="shared" si="8"/>
        <v>0.36363636363636365</v>
      </c>
      <c r="BI41" s="16">
        <f t="shared" si="9"/>
        <v>2</v>
      </c>
      <c r="BJ41" s="17">
        <f t="shared" si="10"/>
        <v>0.4</v>
      </c>
      <c r="BK41" s="16">
        <f t="shared" si="11"/>
        <v>1</v>
      </c>
      <c r="BL41" s="17">
        <f t="shared" si="12"/>
        <v>0.1</v>
      </c>
      <c r="BM41" s="16">
        <f t="shared" si="13"/>
        <v>11</v>
      </c>
      <c r="BN41" s="17">
        <f t="shared" si="14"/>
        <v>0.6470588235294118</v>
      </c>
      <c r="BO41" s="16">
        <f t="shared" si="15"/>
        <v>5</v>
      </c>
      <c r="BP41" s="17">
        <f t="shared" si="16"/>
        <v>0.26315789473684209</v>
      </c>
      <c r="BQ41" s="16">
        <f t="shared" si="17"/>
        <v>1</v>
      </c>
      <c r="BR41" s="17">
        <f t="shared" si="18"/>
        <v>0.1</v>
      </c>
      <c r="BS41" s="16">
        <f t="shared" si="19"/>
        <v>5</v>
      </c>
    </row>
    <row r="42" spans="1:71">
      <c r="A42" s="68" t="s">
        <v>135</v>
      </c>
      <c r="B42" s="69">
        <v>808209</v>
      </c>
      <c r="C42" s="69">
        <v>9</v>
      </c>
      <c r="D42" s="70" t="s">
        <v>273</v>
      </c>
      <c r="E42" s="70" t="s">
        <v>274</v>
      </c>
      <c r="F42" s="35" t="s">
        <v>32</v>
      </c>
      <c r="G42" s="35"/>
      <c r="H42" s="35"/>
      <c r="I42" s="35"/>
      <c r="J42" s="3">
        <v>1</v>
      </c>
      <c r="K42" s="3">
        <v>1</v>
      </c>
      <c r="L42" s="3">
        <v>1</v>
      </c>
      <c r="M42" s="3">
        <v>0</v>
      </c>
      <c r="N42" s="3">
        <v>2</v>
      </c>
      <c r="O42" s="3">
        <v>0</v>
      </c>
      <c r="P42" s="3">
        <v>1</v>
      </c>
      <c r="Q42" s="3">
        <v>1</v>
      </c>
      <c r="R42" s="3">
        <v>1</v>
      </c>
      <c r="S42" s="3">
        <v>0</v>
      </c>
      <c r="T42" s="3">
        <v>1</v>
      </c>
      <c r="U42" s="3">
        <v>1</v>
      </c>
      <c r="V42" s="3">
        <v>0</v>
      </c>
      <c r="W42" s="3">
        <v>0</v>
      </c>
      <c r="X42" s="3">
        <v>0</v>
      </c>
      <c r="Y42" s="3">
        <v>1</v>
      </c>
      <c r="Z42" s="3">
        <v>1</v>
      </c>
      <c r="AA42" s="3">
        <v>1</v>
      </c>
      <c r="AB42" s="3">
        <v>1</v>
      </c>
      <c r="AC42" s="3">
        <v>1</v>
      </c>
      <c r="AD42" s="3">
        <v>1</v>
      </c>
      <c r="AE42" s="3">
        <v>2</v>
      </c>
      <c r="AF42" s="3">
        <v>1</v>
      </c>
      <c r="AG42" s="3">
        <v>0</v>
      </c>
      <c r="AH42" s="3">
        <v>1</v>
      </c>
      <c r="AI42" s="3">
        <v>0</v>
      </c>
      <c r="AJ42" s="3">
        <v>0</v>
      </c>
      <c r="AK42" s="3">
        <v>1</v>
      </c>
      <c r="AL42" s="3">
        <v>0</v>
      </c>
      <c r="AM42" s="3">
        <v>1</v>
      </c>
      <c r="AN42" s="3">
        <v>1</v>
      </c>
      <c r="AO42" s="3">
        <v>1</v>
      </c>
      <c r="AP42" s="3">
        <v>1</v>
      </c>
      <c r="AQ42" s="3">
        <v>1</v>
      </c>
      <c r="AR42" s="3">
        <v>0</v>
      </c>
      <c r="AS42" s="3">
        <v>0</v>
      </c>
      <c r="AT42" s="3">
        <v>0</v>
      </c>
      <c r="AU42" s="3">
        <v>0</v>
      </c>
      <c r="AV42" s="3">
        <v>1</v>
      </c>
      <c r="AW42" s="3">
        <v>2</v>
      </c>
      <c r="AX42" s="3">
        <v>1</v>
      </c>
      <c r="AY42" s="3">
        <v>0</v>
      </c>
      <c r="AZ42" s="16">
        <f t="shared" si="1"/>
        <v>30</v>
      </c>
      <c r="BA42" s="17">
        <f t="shared" si="2"/>
        <v>0.65217391304347827</v>
      </c>
      <c r="BB42" s="17" t="str">
        <f t="shared" si="20"/>
        <v>Pagrindinis</v>
      </c>
      <c r="BC42" s="16">
        <f t="shared" si="3"/>
        <v>9</v>
      </c>
      <c r="BD42" s="17">
        <f t="shared" si="4"/>
        <v>0.75</v>
      </c>
      <c r="BE42" s="16">
        <f t="shared" si="5"/>
        <v>6</v>
      </c>
      <c r="BF42" s="17">
        <f t="shared" si="6"/>
        <v>0.75</v>
      </c>
      <c r="BG42" s="16">
        <f t="shared" si="7"/>
        <v>7</v>
      </c>
      <c r="BH42" s="17">
        <f t="shared" si="8"/>
        <v>0.63636363636363635</v>
      </c>
      <c r="BI42" s="16">
        <f t="shared" si="9"/>
        <v>4</v>
      </c>
      <c r="BJ42" s="17">
        <f t="shared" si="10"/>
        <v>0.8</v>
      </c>
      <c r="BK42" s="16">
        <f t="shared" si="11"/>
        <v>4</v>
      </c>
      <c r="BL42" s="17">
        <f t="shared" si="12"/>
        <v>0.4</v>
      </c>
      <c r="BM42" s="16">
        <f t="shared" si="13"/>
        <v>8</v>
      </c>
      <c r="BN42" s="17">
        <f t="shared" si="14"/>
        <v>0.47058823529411764</v>
      </c>
      <c r="BO42" s="16">
        <f t="shared" si="15"/>
        <v>18</v>
      </c>
      <c r="BP42" s="17">
        <f t="shared" si="16"/>
        <v>0.94736842105263153</v>
      </c>
      <c r="BQ42" s="16">
        <f t="shared" si="17"/>
        <v>4</v>
      </c>
      <c r="BR42" s="17">
        <f t="shared" si="18"/>
        <v>0.4</v>
      </c>
      <c r="BS42" s="16">
        <f t="shared" si="19"/>
        <v>8</v>
      </c>
    </row>
    <row r="43" spans="1:71">
      <c r="A43" s="68" t="s">
        <v>135</v>
      </c>
      <c r="B43" s="69">
        <v>808210</v>
      </c>
      <c r="C43" s="69">
        <v>10</v>
      </c>
      <c r="D43" s="70" t="s">
        <v>41</v>
      </c>
      <c r="E43" s="70" t="s">
        <v>275</v>
      </c>
      <c r="F43" s="35" t="s">
        <v>32</v>
      </c>
      <c r="G43" s="35"/>
      <c r="H43" s="35"/>
      <c r="I43" s="35"/>
      <c r="J43" s="3">
        <v>1</v>
      </c>
      <c r="K43" s="3">
        <v>0</v>
      </c>
      <c r="L43" s="3">
        <v>1</v>
      </c>
      <c r="M43" s="3">
        <v>1</v>
      </c>
      <c r="N43" s="3">
        <v>0</v>
      </c>
      <c r="O43" s="3">
        <v>0</v>
      </c>
      <c r="P43" s="3">
        <v>1</v>
      </c>
      <c r="Q43" s="3">
        <v>1</v>
      </c>
      <c r="R43" s="3">
        <v>0</v>
      </c>
      <c r="S43" s="3">
        <v>0</v>
      </c>
      <c r="T43" s="3">
        <v>0</v>
      </c>
      <c r="U43" s="3">
        <v>1</v>
      </c>
      <c r="V43" s="3">
        <v>1</v>
      </c>
      <c r="W43" s="3">
        <v>1</v>
      </c>
      <c r="X43" s="3">
        <v>0</v>
      </c>
      <c r="Y43" s="3">
        <v>1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2</v>
      </c>
      <c r="AF43" s="3">
        <v>1</v>
      </c>
      <c r="AG43" s="3">
        <v>0</v>
      </c>
      <c r="AH43" s="3">
        <v>0</v>
      </c>
      <c r="AI43" s="3">
        <v>1</v>
      </c>
      <c r="AJ43" s="3">
        <v>0</v>
      </c>
      <c r="AK43" s="3">
        <v>1</v>
      </c>
      <c r="AL43" s="3">
        <v>1</v>
      </c>
      <c r="AM43" s="3">
        <v>0</v>
      </c>
      <c r="AN43" s="3">
        <v>1</v>
      </c>
      <c r="AO43" s="3">
        <v>1</v>
      </c>
      <c r="AP43" s="3">
        <v>1</v>
      </c>
      <c r="AQ43" s="3">
        <v>1</v>
      </c>
      <c r="AR43" s="3">
        <v>0</v>
      </c>
      <c r="AS43" s="3">
        <v>1</v>
      </c>
      <c r="AT43" s="3">
        <v>0</v>
      </c>
      <c r="AU43" s="3">
        <v>0</v>
      </c>
      <c r="AV43" s="3">
        <v>0</v>
      </c>
      <c r="AW43" s="3">
        <v>0</v>
      </c>
      <c r="AX43" s="3">
        <v>1</v>
      </c>
      <c r="AY43" s="3">
        <v>0</v>
      </c>
      <c r="AZ43" s="16">
        <f t="shared" si="1"/>
        <v>21</v>
      </c>
      <c r="BA43" s="17">
        <f t="shared" si="2"/>
        <v>0.45652173913043476</v>
      </c>
      <c r="BB43" s="17" t="str">
        <f t="shared" si="20"/>
        <v>Patenkinamas</v>
      </c>
      <c r="BC43" s="16">
        <f t="shared" si="3"/>
        <v>5</v>
      </c>
      <c r="BD43" s="17">
        <f t="shared" si="4"/>
        <v>0.41666666666666669</v>
      </c>
      <c r="BE43" s="16">
        <f t="shared" si="5"/>
        <v>4</v>
      </c>
      <c r="BF43" s="17">
        <f t="shared" si="6"/>
        <v>0.5</v>
      </c>
      <c r="BG43" s="16">
        <f t="shared" si="7"/>
        <v>7</v>
      </c>
      <c r="BH43" s="17">
        <f t="shared" si="8"/>
        <v>0.63636363636363635</v>
      </c>
      <c r="BI43" s="16">
        <f t="shared" si="9"/>
        <v>2</v>
      </c>
      <c r="BJ43" s="17">
        <f t="shared" si="10"/>
        <v>0.4</v>
      </c>
      <c r="BK43" s="16">
        <f t="shared" si="11"/>
        <v>3</v>
      </c>
      <c r="BL43" s="17">
        <f t="shared" si="12"/>
        <v>0.3</v>
      </c>
      <c r="BM43" s="16">
        <f t="shared" si="13"/>
        <v>11</v>
      </c>
      <c r="BN43" s="17">
        <f t="shared" si="14"/>
        <v>0.6470588235294118</v>
      </c>
      <c r="BO43" s="16">
        <f t="shared" si="15"/>
        <v>7</v>
      </c>
      <c r="BP43" s="17">
        <f t="shared" si="16"/>
        <v>0.36842105263157893</v>
      </c>
      <c r="BQ43" s="16">
        <f t="shared" si="17"/>
        <v>3</v>
      </c>
      <c r="BR43" s="17">
        <f t="shared" si="18"/>
        <v>0.3</v>
      </c>
      <c r="BS43" s="16">
        <f t="shared" si="19"/>
        <v>6</v>
      </c>
    </row>
    <row r="44" spans="1:71">
      <c r="A44" s="68" t="s">
        <v>135</v>
      </c>
      <c r="B44" s="69">
        <v>808211</v>
      </c>
      <c r="C44" s="69">
        <v>11</v>
      </c>
      <c r="D44" s="70" t="s">
        <v>120</v>
      </c>
      <c r="E44" s="70" t="s">
        <v>276</v>
      </c>
      <c r="F44" s="35" t="s">
        <v>36</v>
      </c>
      <c r="G44" s="35"/>
      <c r="H44" s="35"/>
      <c r="I44" s="35"/>
      <c r="J44" s="3">
        <v>1</v>
      </c>
      <c r="K44" s="3">
        <v>1</v>
      </c>
      <c r="L44" s="3">
        <v>1</v>
      </c>
      <c r="M44" s="3">
        <v>1</v>
      </c>
      <c r="N44" s="3">
        <v>0</v>
      </c>
      <c r="O44" s="3">
        <v>0</v>
      </c>
      <c r="P44" s="3">
        <v>1</v>
      </c>
      <c r="Q44" s="3">
        <v>1</v>
      </c>
      <c r="R44" s="3">
        <v>1</v>
      </c>
      <c r="S44" s="3">
        <v>0</v>
      </c>
      <c r="T44" s="3">
        <v>1</v>
      </c>
      <c r="U44" s="3">
        <v>1</v>
      </c>
      <c r="V44" s="3">
        <v>0</v>
      </c>
      <c r="W44" s="3">
        <v>1</v>
      </c>
      <c r="X44" s="3">
        <v>1</v>
      </c>
      <c r="Y44" s="3">
        <v>1</v>
      </c>
      <c r="Z44" s="3">
        <v>1</v>
      </c>
      <c r="AA44" s="3">
        <v>0</v>
      </c>
      <c r="AB44" s="3">
        <v>0</v>
      </c>
      <c r="AC44" s="3">
        <v>1</v>
      </c>
      <c r="AD44" s="3">
        <v>0</v>
      </c>
      <c r="AE44" s="3">
        <v>1</v>
      </c>
      <c r="AF44" s="3">
        <v>1</v>
      </c>
      <c r="AG44" s="3">
        <v>0</v>
      </c>
      <c r="AH44" s="3">
        <v>0</v>
      </c>
      <c r="AI44" s="3">
        <v>1</v>
      </c>
      <c r="AJ44" s="3">
        <v>1</v>
      </c>
      <c r="AK44" s="3">
        <v>1</v>
      </c>
      <c r="AL44" s="3">
        <v>0</v>
      </c>
      <c r="AM44" s="3">
        <v>0</v>
      </c>
      <c r="AN44" s="3">
        <v>1</v>
      </c>
      <c r="AO44" s="3">
        <v>1</v>
      </c>
      <c r="AP44" s="3">
        <v>1</v>
      </c>
      <c r="AQ44" s="3">
        <v>1</v>
      </c>
      <c r="AR44" s="3">
        <v>0</v>
      </c>
      <c r="AS44" s="3">
        <v>1</v>
      </c>
      <c r="AT44" s="3">
        <v>0</v>
      </c>
      <c r="AU44" s="3">
        <v>0</v>
      </c>
      <c r="AV44" s="3">
        <v>0</v>
      </c>
      <c r="AW44" s="3">
        <v>1</v>
      </c>
      <c r="AX44" s="3">
        <v>1</v>
      </c>
      <c r="AY44" s="3">
        <v>1</v>
      </c>
      <c r="AZ44" s="16">
        <f t="shared" si="1"/>
        <v>27</v>
      </c>
      <c r="BA44" s="17">
        <f t="shared" si="2"/>
        <v>0.58695652173913049</v>
      </c>
      <c r="BB44" s="17" t="str">
        <f t="shared" si="20"/>
        <v>Pagrindinis</v>
      </c>
      <c r="BC44" s="16">
        <f t="shared" si="3"/>
        <v>9</v>
      </c>
      <c r="BD44" s="17">
        <f t="shared" si="4"/>
        <v>0.75</v>
      </c>
      <c r="BE44" s="16">
        <f t="shared" si="5"/>
        <v>5</v>
      </c>
      <c r="BF44" s="17">
        <f t="shared" si="6"/>
        <v>0.625</v>
      </c>
      <c r="BG44" s="16">
        <f t="shared" si="7"/>
        <v>10</v>
      </c>
      <c r="BH44" s="17">
        <f t="shared" si="8"/>
        <v>0.90909090909090906</v>
      </c>
      <c r="BI44" s="16">
        <f t="shared" si="9"/>
        <v>2</v>
      </c>
      <c r="BJ44" s="17">
        <f t="shared" si="10"/>
        <v>0.4</v>
      </c>
      <c r="BK44" s="16">
        <f t="shared" si="11"/>
        <v>1</v>
      </c>
      <c r="BL44" s="17">
        <f t="shared" si="12"/>
        <v>0.1</v>
      </c>
      <c r="BM44" s="16">
        <f t="shared" si="13"/>
        <v>15</v>
      </c>
      <c r="BN44" s="17">
        <f t="shared" si="14"/>
        <v>0.88235294117647056</v>
      </c>
      <c r="BO44" s="16">
        <f t="shared" si="15"/>
        <v>11</v>
      </c>
      <c r="BP44" s="17">
        <f t="shared" si="16"/>
        <v>0.57894736842105265</v>
      </c>
      <c r="BQ44" s="16">
        <f t="shared" si="17"/>
        <v>1</v>
      </c>
      <c r="BR44" s="17">
        <f t="shared" si="18"/>
        <v>0.1</v>
      </c>
      <c r="BS44" s="16">
        <f t="shared" si="19"/>
        <v>7</v>
      </c>
    </row>
    <row r="45" spans="1:71">
      <c r="A45" s="68" t="s">
        <v>135</v>
      </c>
      <c r="B45" s="69">
        <v>808212</v>
      </c>
      <c r="C45" s="69">
        <v>12</v>
      </c>
      <c r="D45" s="70" t="s">
        <v>119</v>
      </c>
      <c r="E45" s="70" t="s">
        <v>277</v>
      </c>
      <c r="F45" s="35" t="s">
        <v>32</v>
      </c>
      <c r="G45" s="35"/>
      <c r="H45" s="35"/>
      <c r="I45" s="35"/>
      <c r="J45" s="3">
        <v>1</v>
      </c>
      <c r="K45" s="3">
        <v>1</v>
      </c>
      <c r="L45" s="3">
        <v>1</v>
      </c>
      <c r="M45" s="3">
        <v>0</v>
      </c>
      <c r="N45" s="3">
        <v>2</v>
      </c>
      <c r="O45" s="3">
        <v>1</v>
      </c>
      <c r="P45" s="3">
        <v>1</v>
      </c>
      <c r="Q45" s="3">
        <v>0</v>
      </c>
      <c r="R45" s="3">
        <v>1</v>
      </c>
      <c r="S45" s="3">
        <v>1</v>
      </c>
      <c r="T45" s="3">
        <v>1</v>
      </c>
      <c r="U45" s="3">
        <v>1</v>
      </c>
      <c r="V45" s="3">
        <v>0</v>
      </c>
      <c r="W45" s="3">
        <v>1</v>
      </c>
      <c r="X45" s="3">
        <v>1</v>
      </c>
      <c r="Y45" s="3">
        <v>1</v>
      </c>
      <c r="Z45" s="3">
        <v>1</v>
      </c>
      <c r="AA45" s="3">
        <v>1</v>
      </c>
      <c r="AB45" s="3">
        <v>1</v>
      </c>
      <c r="AC45" s="3">
        <v>1</v>
      </c>
      <c r="AD45" s="3">
        <v>1</v>
      </c>
      <c r="AE45" s="3">
        <v>2</v>
      </c>
      <c r="AF45" s="3">
        <v>1</v>
      </c>
      <c r="AG45" s="3">
        <v>0</v>
      </c>
      <c r="AH45" s="3">
        <v>1</v>
      </c>
      <c r="AI45" s="3">
        <v>1</v>
      </c>
      <c r="AJ45" s="3">
        <v>1</v>
      </c>
      <c r="AK45" s="3">
        <v>1</v>
      </c>
      <c r="AL45" s="3">
        <v>1</v>
      </c>
      <c r="AM45" s="3">
        <v>1</v>
      </c>
      <c r="AN45" s="3">
        <v>1</v>
      </c>
      <c r="AO45" s="3">
        <v>1</v>
      </c>
      <c r="AP45" s="3">
        <v>1</v>
      </c>
      <c r="AQ45" s="3">
        <v>1</v>
      </c>
      <c r="AR45" s="3">
        <v>1</v>
      </c>
      <c r="AS45" s="3">
        <v>0</v>
      </c>
      <c r="AT45" s="3">
        <v>1</v>
      </c>
      <c r="AU45" s="3">
        <v>1</v>
      </c>
      <c r="AV45" s="3">
        <v>1</v>
      </c>
      <c r="AW45" s="3">
        <v>2</v>
      </c>
      <c r="AX45" s="3">
        <v>1</v>
      </c>
      <c r="AY45" s="3">
        <v>1</v>
      </c>
      <c r="AZ45" s="16">
        <f t="shared" si="1"/>
        <v>40</v>
      </c>
      <c r="BA45" s="17">
        <f t="shared" si="2"/>
        <v>0.86956521739130432</v>
      </c>
      <c r="BB45" s="17" t="str">
        <f t="shared" si="20"/>
        <v>Aukštesnysis</v>
      </c>
      <c r="BC45" s="16">
        <f t="shared" si="3"/>
        <v>11</v>
      </c>
      <c r="BD45" s="17">
        <f t="shared" si="4"/>
        <v>0.91666666666666663</v>
      </c>
      <c r="BE45" s="16">
        <f t="shared" si="5"/>
        <v>7</v>
      </c>
      <c r="BF45" s="17">
        <f t="shared" si="6"/>
        <v>0.875</v>
      </c>
      <c r="BG45" s="16">
        <f t="shared" si="7"/>
        <v>11</v>
      </c>
      <c r="BH45" s="17">
        <f t="shared" si="8"/>
        <v>1</v>
      </c>
      <c r="BI45" s="16">
        <f t="shared" si="9"/>
        <v>4</v>
      </c>
      <c r="BJ45" s="17">
        <f t="shared" si="10"/>
        <v>0.8</v>
      </c>
      <c r="BK45" s="16">
        <f t="shared" si="11"/>
        <v>7</v>
      </c>
      <c r="BL45" s="17">
        <f t="shared" si="12"/>
        <v>0.7</v>
      </c>
      <c r="BM45" s="16">
        <f t="shared" si="13"/>
        <v>14</v>
      </c>
      <c r="BN45" s="17">
        <f t="shared" si="14"/>
        <v>0.82352941176470584</v>
      </c>
      <c r="BO45" s="16">
        <f t="shared" si="15"/>
        <v>19</v>
      </c>
      <c r="BP45" s="17">
        <f t="shared" si="16"/>
        <v>1</v>
      </c>
      <c r="BQ45" s="16">
        <f t="shared" si="17"/>
        <v>7</v>
      </c>
      <c r="BR45" s="17">
        <f t="shared" si="18"/>
        <v>0.7</v>
      </c>
      <c r="BS45" s="16">
        <f t="shared" si="19"/>
        <v>10</v>
      </c>
    </row>
    <row r="46" spans="1:71">
      <c r="A46" s="68" t="s">
        <v>135</v>
      </c>
      <c r="B46" s="69">
        <v>808213</v>
      </c>
      <c r="C46" s="69">
        <v>13</v>
      </c>
      <c r="D46" s="70" t="s">
        <v>278</v>
      </c>
      <c r="E46" s="70" t="s">
        <v>279</v>
      </c>
      <c r="F46" s="35" t="s">
        <v>32</v>
      </c>
      <c r="G46" s="35"/>
      <c r="H46" s="35"/>
      <c r="I46" s="35"/>
      <c r="J46" s="3">
        <v>1</v>
      </c>
      <c r="K46" s="3">
        <v>1</v>
      </c>
      <c r="L46" s="3">
        <v>1</v>
      </c>
      <c r="M46" s="3">
        <v>1</v>
      </c>
      <c r="N46" s="3">
        <v>2</v>
      </c>
      <c r="O46" s="3">
        <v>0</v>
      </c>
      <c r="P46" s="3">
        <v>1</v>
      </c>
      <c r="Q46" s="3">
        <v>1</v>
      </c>
      <c r="R46" s="3">
        <v>1</v>
      </c>
      <c r="S46" s="3">
        <v>1</v>
      </c>
      <c r="T46" s="3">
        <v>1</v>
      </c>
      <c r="U46" s="3">
        <v>1</v>
      </c>
      <c r="V46" s="3">
        <v>0</v>
      </c>
      <c r="W46" s="3">
        <v>1</v>
      </c>
      <c r="X46" s="3">
        <v>1</v>
      </c>
      <c r="Y46" s="3">
        <v>1</v>
      </c>
      <c r="Z46" s="3">
        <v>1</v>
      </c>
      <c r="AA46" s="3">
        <v>0</v>
      </c>
      <c r="AB46" s="3">
        <v>0</v>
      </c>
      <c r="AC46" s="3">
        <v>1</v>
      </c>
      <c r="AD46" s="3">
        <v>0</v>
      </c>
      <c r="AE46" s="3">
        <v>2</v>
      </c>
      <c r="AF46" s="3">
        <v>1</v>
      </c>
      <c r="AG46" s="3">
        <v>0</v>
      </c>
      <c r="AH46" s="3">
        <v>0</v>
      </c>
      <c r="AI46" s="3">
        <v>0</v>
      </c>
      <c r="AJ46" s="3">
        <v>0</v>
      </c>
      <c r="AK46" s="3">
        <v>1</v>
      </c>
      <c r="AL46" s="3">
        <v>1</v>
      </c>
      <c r="AM46" s="3">
        <v>1</v>
      </c>
      <c r="AN46" s="3">
        <v>1</v>
      </c>
      <c r="AO46" s="3">
        <v>1</v>
      </c>
      <c r="AP46" s="3">
        <v>1</v>
      </c>
      <c r="AQ46" s="3">
        <v>1</v>
      </c>
      <c r="AR46" s="3">
        <v>0</v>
      </c>
      <c r="AS46" s="3">
        <v>1</v>
      </c>
      <c r="AT46" s="3">
        <v>1</v>
      </c>
      <c r="AU46" s="3">
        <v>0</v>
      </c>
      <c r="AV46" s="3">
        <v>0</v>
      </c>
      <c r="AW46" s="3">
        <v>0</v>
      </c>
      <c r="AX46" s="3">
        <v>1</v>
      </c>
      <c r="AY46" s="3">
        <v>1</v>
      </c>
      <c r="AZ46" s="16">
        <f t="shared" ref="AZ46:AZ67" si="21">IF((COUNTA(J46:AY46))&gt;0,(SUM(J46:AY46)), "Tuščias")</f>
        <v>31</v>
      </c>
      <c r="BA46" s="17">
        <f t="shared" ref="BA46:BA67" si="22">IF((COUNTA(J46:AY46))&gt;0,(AZ46/46 ), "Tuščias")</f>
        <v>0.67391304347826086</v>
      </c>
      <c r="BB46" s="17" t="str">
        <f t="shared" si="20"/>
        <v>Pagrindinis</v>
      </c>
      <c r="BC46" s="16">
        <f t="shared" ref="BC46:BC67" si="23">IF((COUNTA(J46:AY46))&gt;0,(J46+K46+Q46+R46+Z46+AC46+AD46+AE46+AI46+AJ46+AU46), "Tuščias")</f>
        <v>8</v>
      </c>
      <c r="BD46" s="17">
        <f t="shared" ref="BD46:BD67" si="24">IF((COUNTA(J46:AY46))&gt;0,(BC46/12), "Tuščias")</f>
        <v>0.66666666666666663</v>
      </c>
      <c r="BE46" s="16">
        <f t="shared" ref="BE46:BE67" si="25">IF((COUNTA(J46:AY46))&gt;0,(P46+Y46+AB46+AK46+AS46+AT46+AW46), "Tuščias")</f>
        <v>5</v>
      </c>
      <c r="BF46" s="17">
        <f t="shared" ref="BF46:BF67" si="26">IF((COUNTA(J46:AY46))&gt;0,(BE46/8), "Tuščias")</f>
        <v>0.625</v>
      </c>
      <c r="BG46" s="16">
        <f t="shared" ref="BG46:BG67" si="27">IF((COUNTA(J46:AY46))&gt;0,(T46+U46+W46+X46+AN46+AO46+AP46+AQ46+AR46+AX46+AY46), "Tuščias")</f>
        <v>10</v>
      </c>
      <c r="BH46" s="17">
        <f t="shared" ref="BH46:BH67" si="28">IF((COUNTA(J46:AY46))&gt;0,(BG46/11), "Tuščias")</f>
        <v>0.90909090909090906</v>
      </c>
      <c r="BI46" s="16">
        <f t="shared" ref="BI46:BI67" si="29" xml:space="preserve"> IF((COUNTA(J46:AY46))&gt;0,(L46+M46+N46+AH46), "Tuščias")</f>
        <v>4</v>
      </c>
      <c r="BJ46" s="17">
        <f t="shared" ref="BJ46:BJ67" si="30">IF((COUNTA(J46:AY46))&gt;0,(BI46/5), "Tuščias")</f>
        <v>0.8</v>
      </c>
      <c r="BK46" s="16">
        <f t="shared" ref="BK46:BK67" si="31" xml:space="preserve"> IF((COUNTA(J46:AY46))&gt;0,(O46+S46+V46+AA46+AF46+AG46+AL46+AM46+AV46), "Tuščias")</f>
        <v>4</v>
      </c>
      <c r="BL46" s="17">
        <f t="shared" ref="BL46:BL67" si="32">IF((COUNTA(J46:AY46))&gt;0,(BK46/10), "Tuščias")</f>
        <v>0.4</v>
      </c>
      <c r="BM46" s="16">
        <f t="shared" ref="BM46:BM67" si="33" xml:space="preserve"> IF((COUNTA(J46:AY46))&gt;0,(J46+M46+P46+Q46+R46+W46+X46+AI46+AJ46+AK46+AN46+AP46+AQ46+AR46+AS46+AT46+AY46), "Tuščias")</f>
        <v>14</v>
      </c>
      <c r="BN46" s="17">
        <f t="shared" ref="BN46:BN67" si="34">IF((COUNTA(J46:AY46))&gt;0,(BM46/17), "Tuščias")</f>
        <v>0.82352941176470584</v>
      </c>
      <c r="BO46" s="16">
        <f t="shared" ref="BO46:BO67" si="35">IF((COUNTA(J46:AY46))&gt;0,(K46+L46+N46+T46+U46+Y46+Z46+AB46+AC46+AD46+AE46+AH46+AO46+AU46+AW46+AX46), "Tuščias")</f>
        <v>13</v>
      </c>
      <c r="BP46" s="17">
        <f t="shared" ref="BP46:BP67" si="36">IF((COUNTA(J46:AY46))&gt;0,(BO46/19), "Tuščias")</f>
        <v>0.68421052631578949</v>
      </c>
      <c r="BQ46" s="16">
        <f t="shared" ref="BQ46:BQ67" si="37">IF((COUNTA(J46:AY46))&gt;0,(O46+S46+V46+AA46+AF46+AG46+AL46+AM46+AV46), "Tuščias")</f>
        <v>4</v>
      </c>
      <c r="BR46" s="17">
        <f t="shared" ref="BR46:BR67" si="38">IF((COUNTA(J46:AY46))&gt;0,(BQ46/10), "Tuščias")</f>
        <v>0.4</v>
      </c>
      <c r="BS46" s="16">
        <f t="shared" ref="BS46:BS67" si="39">IF(AZ46&lt;=5,1,IF(AZ46&lt;=9,2, IF(AZ46&lt;=13,3, IF(AZ46&lt;=16,4,  IF(AZ46&lt;=20,5,  IF(AZ46&lt;=23,6,  IF(AZ46&lt;=27,7,  IF(AZ46&lt;=31,8,  IF(AZ46&lt;=36,9,  IF(AZ46&lt;=46,10, "Tuščias"))))))))))</f>
        <v>8</v>
      </c>
    </row>
    <row r="47" spans="1:71">
      <c r="A47" s="68" t="s">
        <v>135</v>
      </c>
      <c r="B47" s="69">
        <v>808214</v>
      </c>
      <c r="C47" s="69">
        <v>14</v>
      </c>
      <c r="D47" s="70" t="s">
        <v>215</v>
      </c>
      <c r="E47" s="70" t="s">
        <v>280</v>
      </c>
      <c r="F47" s="35" t="s">
        <v>32</v>
      </c>
      <c r="G47" s="35"/>
      <c r="H47" s="35"/>
      <c r="I47" s="35"/>
      <c r="J47" s="3">
        <v>1</v>
      </c>
      <c r="K47" s="3">
        <v>1</v>
      </c>
      <c r="L47" s="3">
        <v>1</v>
      </c>
      <c r="M47" s="3">
        <v>1</v>
      </c>
      <c r="N47" s="3">
        <v>2</v>
      </c>
      <c r="O47" s="3">
        <v>1</v>
      </c>
      <c r="P47" s="3">
        <v>0</v>
      </c>
      <c r="Q47" s="3">
        <v>1</v>
      </c>
      <c r="R47" s="3">
        <v>1</v>
      </c>
      <c r="S47" s="3">
        <v>0</v>
      </c>
      <c r="T47" s="3">
        <v>0</v>
      </c>
      <c r="U47" s="3">
        <v>1</v>
      </c>
      <c r="V47" s="3">
        <v>0</v>
      </c>
      <c r="W47" s="3">
        <v>1</v>
      </c>
      <c r="X47" s="3">
        <v>0</v>
      </c>
      <c r="Y47" s="3">
        <v>1</v>
      </c>
      <c r="Z47" s="3">
        <v>1</v>
      </c>
      <c r="AA47" s="3">
        <v>0</v>
      </c>
      <c r="AB47" s="3">
        <v>1</v>
      </c>
      <c r="AC47" s="3">
        <v>1</v>
      </c>
      <c r="AD47" s="3">
        <v>0</v>
      </c>
      <c r="AE47" s="3">
        <v>2</v>
      </c>
      <c r="AF47" s="3">
        <v>1</v>
      </c>
      <c r="AG47" s="3">
        <v>0</v>
      </c>
      <c r="AH47" s="3">
        <v>0</v>
      </c>
      <c r="AI47" s="3">
        <v>0</v>
      </c>
      <c r="AJ47" s="3">
        <v>0</v>
      </c>
      <c r="AK47" s="3">
        <v>1</v>
      </c>
      <c r="AL47" s="3">
        <v>0</v>
      </c>
      <c r="AM47" s="3">
        <v>1</v>
      </c>
      <c r="AN47" s="3">
        <v>1</v>
      </c>
      <c r="AO47" s="3">
        <v>1</v>
      </c>
      <c r="AP47" s="3">
        <v>1</v>
      </c>
      <c r="AQ47" s="3">
        <v>0</v>
      </c>
      <c r="AR47" s="3">
        <v>0</v>
      </c>
      <c r="AS47" s="3">
        <v>0</v>
      </c>
      <c r="AT47" s="3">
        <v>0</v>
      </c>
      <c r="AU47" s="3">
        <v>0</v>
      </c>
      <c r="AV47" s="3">
        <v>1</v>
      </c>
      <c r="AW47" s="3">
        <v>0</v>
      </c>
      <c r="AX47" s="3">
        <v>0</v>
      </c>
      <c r="AY47" s="3">
        <v>0</v>
      </c>
      <c r="AZ47" s="16">
        <f t="shared" si="21"/>
        <v>24</v>
      </c>
      <c r="BA47" s="17">
        <f t="shared" si="22"/>
        <v>0.52173913043478259</v>
      </c>
      <c r="BB47" s="17" t="str">
        <f t="shared" si="20"/>
        <v>Pagrindinis</v>
      </c>
      <c r="BC47" s="16">
        <f t="shared" si="23"/>
        <v>8</v>
      </c>
      <c r="BD47" s="17">
        <f t="shared" si="24"/>
        <v>0.66666666666666663</v>
      </c>
      <c r="BE47" s="16">
        <f t="shared" si="25"/>
        <v>3</v>
      </c>
      <c r="BF47" s="17">
        <f t="shared" si="26"/>
        <v>0.375</v>
      </c>
      <c r="BG47" s="16">
        <f t="shared" si="27"/>
        <v>5</v>
      </c>
      <c r="BH47" s="17">
        <f t="shared" si="28"/>
        <v>0.45454545454545453</v>
      </c>
      <c r="BI47" s="16">
        <f t="shared" si="29"/>
        <v>4</v>
      </c>
      <c r="BJ47" s="17">
        <f t="shared" si="30"/>
        <v>0.8</v>
      </c>
      <c r="BK47" s="16">
        <f t="shared" si="31"/>
        <v>4</v>
      </c>
      <c r="BL47" s="17">
        <f t="shared" si="32"/>
        <v>0.4</v>
      </c>
      <c r="BM47" s="16">
        <f t="shared" si="33"/>
        <v>8</v>
      </c>
      <c r="BN47" s="17">
        <f t="shared" si="34"/>
        <v>0.47058823529411764</v>
      </c>
      <c r="BO47" s="16">
        <f t="shared" si="35"/>
        <v>12</v>
      </c>
      <c r="BP47" s="17">
        <f t="shared" si="36"/>
        <v>0.63157894736842102</v>
      </c>
      <c r="BQ47" s="16">
        <f t="shared" si="37"/>
        <v>4</v>
      </c>
      <c r="BR47" s="17">
        <f t="shared" si="38"/>
        <v>0.4</v>
      </c>
      <c r="BS47" s="16">
        <f t="shared" si="39"/>
        <v>7</v>
      </c>
    </row>
    <row r="48" spans="1:71">
      <c r="A48" s="68" t="s">
        <v>135</v>
      </c>
      <c r="B48" s="69">
        <v>808215</v>
      </c>
      <c r="C48" s="69">
        <v>15</v>
      </c>
      <c r="D48" s="70" t="s">
        <v>281</v>
      </c>
      <c r="E48" s="70" t="s">
        <v>282</v>
      </c>
      <c r="F48" s="35" t="s">
        <v>36</v>
      </c>
      <c r="G48" s="35"/>
      <c r="H48" s="35"/>
      <c r="I48" s="35"/>
      <c r="J48" s="3">
        <v>1</v>
      </c>
      <c r="K48" s="3">
        <v>1</v>
      </c>
      <c r="L48" s="3">
        <v>1</v>
      </c>
      <c r="M48" s="3">
        <v>1</v>
      </c>
      <c r="N48" s="3">
        <v>2</v>
      </c>
      <c r="O48" s="3">
        <v>0</v>
      </c>
      <c r="P48" s="3">
        <v>1</v>
      </c>
      <c r="Q48" s="3">
        <v>1</v>
      </c>
      <c r="R48" s="3">
        <v>1</v>
      </c>
      <c r="S48" s="3">
        <v>0</v>
      </c>
      <c r="T48" s="3">
        <v>0</v>
      </c>
      <c r="U48" s="3">
        <v>1</v>
      </c>
      <c r="V48" s="3">
        <v>1</v>
      </c>
      <c r="W48" s="3">
        <v>1</v>
      </c>
      <c r="X48" s="3">
        <v>0</v>
      </c>
      <c r="Y48" s="3">
        <v>1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3">
        <v>0</v>
      </c>
      <c r="AH48" s="3">
        <v>0</v>
      </c>
      <c r="AI48" s="3">
        <v>1</v>
      </c>
      <c r="AJ48" s="3">
        <v>0</v>
      </c>
      <c r="AK48" s="3">
        <v>1</v>
      </c>
      <c r="AL48" s="3">
        <v>2</v>
      </c>
      <c r="AM48" s="3">
        <v>1</v>
      </c>
      <c r="AN48" s="3">
        <v>1</v>
      </c>
      <c r="AO48" s="3">
        <v>1</v>
      </c>
      <c r="AP48" s="3">
        <v>1</v>
      </c>
      <c r="AQ48" s="3">
        <v>1</v>
      </c>
      <c r="AR48" s="3">
        <v>0</v>
      </c>
      <c r="AS48" s="3">
        <v>0</v>
      </c>
      <c r="AT48" s="3">
        <v>0</v>
      </c>
      <c r="AU48" s="3">
        <v>0</v>
      </c>
      <c r="AV48" s="3">
        <v>1</v>
      </c>
      <c r="AW48" s="3">
        <v>0</v>
      </c>
      <c r="AX48" s="3">
        <v>0</v>
      </c>
      <c r="AY48" s="3">
        <v>0</v>
      </c>
      <c r="AZ48" s="16">
        <f t="shared" si="21"/>
        <v>23</v>
      </c>
      <c r="BA48" s="17">
        <f t="shared" si="22"/>
        <v>0.5</v>
      </c>
      <c r="BB48" s="17" t="str">
        <f t="shared" si="20"/>
        <v>Pagrindinis</v>
      </c>
      <c r="BC48" s="16">
        <f t="shared" si="23"/>
        <v>5</v>
      </c>
      <c r="BD48" s="17">
        <f t="shared" si="24"/>
        <v>0.41666666666666669</v>
      </c>
      <c r="BE48" s="16">
        <f t="shared" si="25"/>
        <v>3</v>
      </c>
      <c r="BF48" s="17">
        <f t="shared" si="26"/>
        <v>0.375</v>
      </c>
      <c r="BG48" s="16">
        <f t="shared" si="27"/>
        <v>6</v>
      </c>
      <c r="BH48" s="17">
        <f t="shared" si="28"/>
        <v>0.54545454545454541</v>
      </c>
      <c r="BI48" s="16">
        <f t="shared" si="29"/>
        <v>4</v>
      </c>
      <c r="BJ48" s="17">
        <f t="shared" si="30"/>
        <v>0.8</v>
      </c>
      <c r="BK48" s="16">
        <f t="shared" si="31"/>
        <v>5</v>
      </c>
      <c r="BL48" s="17">
        <f t="shared" si="32"/>
        <v>0.5</v>
      </c>
      <c r="BM48" s="16">
        <f t="shared" si="33"/>
        <v>11</v>
      </c>
      <c r="BN48" s="17">
        <f t="shared" si="34"/>
        <v>0.6470588235294118</v>
      </c>
      <c r="BO48" s="16">
        <f t="shared" si="35"/>
        <v>7</v>
      </c>
      <c r="BP48" s="17">
        <f t="shared" si="36"/>
        <v>0.36842105263157893</v>
      </c>
      <c r="BQ48" s="16">
        <f t="shared" si="37"/>
        <v>5</v>
      </c>
      <c r="BR48" s="17">
        <f t="shared" si="38"/>
        <v>0.5</v>
      </c>
      <c r="BS48" s="16">
        <f t="shared" si="39"/>
        <v>6</v>
      </c>
    </row>
    <row r="49" spans="1:71">
      <c r="A49" s="68" t="s">
        <v>135</v>
      </c>
      <c r="B49" s="69">
        <v>808216</v>
      </c>
      <c r="C49" s="69">
        <v>16</v>
      </c>
      <c r="D49" s="70" t="s">
        <v>283</v>
      </c>
      <c r="E49" s="70" t="s">
        <v>284</v>
      </c>
      <c r="F49" s="35" t="s">
        <v>36</v>
      </c>
      <c r="G49" s="35"/>
      <c r="H49" s="35"/>
      <c r="I49" s="35"/>
      <c r="J49" s="3">
        <v>1</v>
      </c>
      <c r="K49" s="3">
        <v>1</v>
      </c>
      <c r="L49" s="3">
        <v>1</v>
      </c>
      <c r="M49" s="3">
        <v>1</v>
      </c>
      <c r="N49" s="3">
        <v>0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0</v>
      </c>
      <c r="U49" s="3">
        <v>1</v>
      </c>
      <c r="V49" s="3">
        <v>1</v>
      </c>
      <c r="W49" s="3">
        <v>1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1</v>
      </c>
      <c r="AD49" s="3">
        <v>0</v>
      </c>
      <c r="AE49" s="3">
        <v>1</v>
      </c>
      <c r="AF49" s="3">
        <v>1</v>
      </c>
      <c r="AG49" s="3">
        <v>0</v>
      </c>
      <c r="AH49" s="3">
        <v>0</v>
      </c>
      <c r="AI49" s="3">
        <v>1</v>
      </c>
      <c r="AJ49" s="3">
        <v>0</v>
      </c>
      <c r="AK49" s="3">
        <v>0</v>
      </c>
      <c r="AL49" s="3">
        <v>0</v>
      </c>
      <c r="AM49" s="3">
        <v>1</v>
      </c>
      <c r="AN49" s="3">
        <v>1</v>
      </c>
      <c r="AO49" s="3">
        <v>1</v>
      </c>
      <c r="AP49" s="3">
        <v>0</v>
      </c>
      <c r="AQ49" s="3">
        <v>1</v>
      </c>
      <c r="AR49" s="3">
        <v>0</v>
      </c>
      <c r="AS49" s="3">
        <v>1</v>
      </c>
      <c r="AT49" s="3">
        <v>1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16">
        <f t="shared" si="21"/>
        <v>22</v>
      </c>
      <c r="BA49" s="17">
        <f t="shared" si="22"/>
        <v>0.47826086956521741</v>
      </c>
      <c r="BB49" s="17" t="str">
        <f t="shared" si="20"/>
        <v>Pagrindinis</v>
      </c>
      <c r="BC49" s="16">
        <f t="shared" si="23"/>
        <v>7</v>
      </c>
      <c r="BD49" s="17">
        <f t="shared" si="24"/>
        <v>0.58333333333333337</v>
      </c>
      <c r="BE49" s="16">
        <f t="shared" si="25"/>
        <v>3</v>
      </c>
      <c r="BF49" s="17">
        <f t="shared" si="26"/>
        <v>0.375</v>
      </c>
      <c r="BG49" s="16">
        <f t="shared" si="27"/>
        <v>5</v>
      </c>
      <c r="BH49" s="17">
        <f t="shared" si="28"/>
        <v>0.45454545454545453</v>
      </c>
      <c r="BI49" s="16">
        <f t="shared" si="29"/>
        <v>2</v>
      </c>
      <c r="BJ49" s="17">
        <f t="shared" si="30"/>
        <v>0.4</v>
      </c>
      <c r="BK49" s="16">
        <f t="shared" si="31"/>
        <v>5</v>
      </c>
      <c r="BL49" s="17">
        <f t="shared" si="32"/>
        <v>0.5</v>
      </c>
      <c r="BM49" s="16">
        <f t="shared" si="33"/>
        <v>11</v>
      </c>
      <c r="BN49" s="17">
        <f t="shared" si="34"/>
        <v>0.6470588235294118</v>
      </c>
      <c r="BO49" s="16">
        <f t="shared" si="35"/>
        <v>6</v>
      </c>
      <c r="BP49" s="17">
        <f t="shared" si="36"/>
        <v>0.31578947368421051</v>
      </c>
      <c r="BQ49" s="16">
        <f t="shared" si="37"/>
        <v>5</v>
      </c>
      <c r="BR49" s="17">
        <f t="shared" si="38"/>
        <v>0.5</v>
      </c>
      <c r="BS49" s="16">
        <f t="shared" si="39"/>
        <v>6</v>
      </c>
    </row>
    <row r="50" spans="1:71">
      <c r="A50" s="68" t="s">
        <v>135</v>
      </c>
      <c r="B50" s="69">
        <v>808217</v>
      </c>
      <c r="C50" s="69">
        <v>17</v>
      </c>
      <c r="D50" s="70" t="s">
        <v>285</v>
      </c>
      <c r="E50" s="70" t="s">
        <v>286</v>
      </c>
      <c r="F50" s="35" t="s">
        <v>36</v>
      </c>
      <c r="G50" s="35"/>
      <c r="H50" s="35"/>
      <c r="I50" s="35"/>
      <c r="J50" s="3">
        <v>0</v>
      </c>
      <c r="K50" s="3">
        <v>1</v>
      </c>
      <c r="L50" s="3">
        <v>1</v>
      </c>
      <c r="M50" s="3">
        <v>1</v>
      </c>
      <c r="N50" s="3">
        <v>1</v>
      </c>
      <c r="O50" s="3">
        <v>0</v>
      </c>
      <c r="P50" s="3">
        <v>1</v>
      </c>
      <c r="Q50" s="3">
        <v>1</v>
      </c>
      <c r="R50" s="3">
        <v>1</v>
      </c>
      <c r="S50" s="3">
        <v>0</v>
      </c>
      <c r="T50" s="3">
        <v>0</v>
      </c>
      <c r="U50" s="3">
        <v>1</v>
      </c>
      <c r="V50" s="3">
        <v>1</v>
      </c>
      <c r="W50" s="3">
        <v>0</v>
      </c>
      <c r="X50" s="3">
        <v>0</v>
      </c>
      <c r="Y50" s="3">
        <v>1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1</v>
      </c>
      <c r="AF50" s="3">
        <v>0</v>
      </c>
      <c r="AG50" s="3">
        <v>0</v>
      </c>
      <c r="AH50" s="3">
        <v>0</v>
      </c>
      <c r="AI50" s="3">
        <v>1</v>
      </c>
      <c r="AJ50" s="3">
        <v>0</v>
      </c>
      <c r="AK50" s="3">
        <v>0</v>
      </c>
      <c r="AL50" s="3">
        <v>0</v>
      </c>
      <c r="AM50" s="3">
        <v>0</v>
      </c>
      <c r="AN50" s="3">
        <v>1</v>
      </c>
      <c r="AO50" s="3">
        <v>1</v>
      </c>
      <c r="AP50" s="3">
        <v>1</v>
      </c>
      <c r="AQ50" s="3">
        <v>0</v>
      </c>
      <c r="AR50" s="3">
        <v>1</v>
      </c>
      <c r="AS50" s="3">
        <v>0</v>
      </c>
      <c r="AT50" s="3">
        <v>0</v>
      </c>
      <c r="AU50" s="3">
        <v>0</v>
      </c>
      <c r="AV50" s="3">
        <v>0</v>
      </c>
      <c r="AW50" s="3">
        <v>0</v>
      </c>
      <c r="AX50" s="3">
        <v>1</v>
      </c>
      <c r="AY50" s="3">
        <v>0</v>
      </c>
      <c r="AZ50" s="16">
        <f t="shared" si="21"/>
        <v>17</v>
      </c>
      <c r="BA50" s="17">
        <f t="shared" si="22"/>
        <v>0.36956521739130432</v>
      </c>
      <c r="BB50" s="17" t="str">
        <f t="shared" si="20"/>
        <v>Patenkinamas</v>
      </c>
      <c r="BC50" s="16">
        <f t="shared" si="23"/>
        <v>5</v>
      </c>
      <c r="BD50" s="17">
        <f t="shared" si="24"/>
        <v>0.41666666666666669</v>
      </c>
      <c r="BE50" s="16">
        <f t="shared" si="25"/>
        <v>2</v>
      </c>
      <c r="BF50" s="17">
        <f t="shared" si="26"/>
        <v>0.25</v>
      </c>
      <c r="BG50" s="16">
        <f t="shared" si="27"/>
        <v>6</v>
      </c>
      <c r="BH50" s="17">
        <f t="shared" si="28"/>
        <v>0.54545454545454541</v>
      </c>
      <c r="BI50" s="16">
        <f t="shared" si="29"/>
        <v>3</v>
      </c>
      <c r="BJ50" s="17">
        <f t="shared" si="30"/>
        <v>0.6</v>
      </c>
      <c r="BK50" s="16">
        <f t="shared" si="31"/>
        <v>1</v>
      </c>
      <c r="BL50" s="17">
        <f t="shared" si="32"/>
        <v>0.1</v>
      </c>
      <c r="BM50" s="16">
        <f t="shared" si="33"/>
        <v>8</v>
      </c>
      <c r="BN50" s="17">
        <f t="shared" si="34"/>
        <v>0.47058823529411764</v>
      </c>
      <c r="BO50" s="16">
        <f t="shared" si="35"/>
        <v>8</v>
      </c>
      <c r="BP50" s="17">
        <f t="shared" si="36"/>
        <v>0.42105263157894735</v>
      </c>
      <c r="BQ50" s="16">
        <f t="shared" si="37"/>
        <v>1</v>
      </c>
      <c r="BR50" s="17">
        <f t="shared" si="38"/>
        <v>0.1</v>
      </c>
      <c r="BS50" s="16">
        <f t="shared" si="39"/>
        <v>5</v>
      </c>
    </row>
    <row r="51" spans="1:71">
      <c r="A51" s="68" t="s">
        <v>135</v>
      </c>
      <c r="B51" s="69">
        <v>808218</v>
      </c>
      <c r="C51" s="69">
        <v>18</v>
      </c>
      <c r="D51" s="70" t="s">
        <v>110</v>
      </c>
      <c r="E51" s="70" t="s">
        <v>287</v>
      </c>
      <c r="F51" s="35" t="s">
        <v>36</v>
      </c>
      <c r="G51" s="35"/>
      <c r="H51" s="35"/>
      <c r="I51" s="35"/>
      <c r="J51" s="3">
        <v>1</v>
      </c>
      <c r="K51" s="3">
        <v>0</v>
      </c>
      <c r="L51" s="3">
        <v>1</v>
      </c>
      <c r="M51" s="3">
        <v>0</v>
      </c>
      <c r="N51" s="3">
        <v>0</v>
      </c>
      <c r="O51" s="3">
        <v>1</v>
      </c>
      <c r="P51" s="3">
        <v>0</v>
      </c>
      <c r="Q51" s="3">
        <v>1</v>
      </c>
      <c r="R51" s="3">
        <v>0</v>
      </c>
      <c r="S51" s="3">
        <v>0</v>
      </c>
      <c r="T51" s="3">
        <v>0</v>
      </c>
      <c r="U51" s="3">
        <v>1</v>
      </c>
      <c r="V51" s="3">
        <v>0</v>
      </c>
      <c r="W51" s="3">
        <v>0</v>
      </c>
      <c r="X51" s="3">
        <v>0</v>
      </c>
      <c r="Y51" s="3">
        <v>1</v>
      </c>
      <c r="Z51" s="3">
        <v>0</v>
      </c>
      <c r="AA51" s="3">
        <v>1</v>
      </c>
      <c r="AB51" s="3">
        <v>0</v>
      </c>
      <c r="AC51" s="3">
        <v>0</v>
      </c>
      <c r="AD51" s="3">
        <v>0</v>
      </c>
      <c r="AE51" s="3">
        <v>2</v>
      </c>
      <c r="AF51" s="3">
        <v>1</v>
      </c>
      <c r="AG51" s="3">
        <v>0</v>
      </c>
      <c r="AH51" s="3">
        <v>0</v>
      </c>
      <c r="AI51" s="3">
        <v>0</v>
      </c>
      <c r="AJ51" s="3">
        <v>0</v>
      </c>
      <c r="AK51" s="3">
        <v>1</v>
      </c>
      <c r="AL51" s="3">
        <v>0</v>
      </c>
      <c r="AM51" s="3">
        <v>1</v>
      </c>
      <c r="AN51" s="3">
        <v>0</v>
      </c>
      <c r="AO51" s="3">
        <v>1</v>
      </c>
      <c r="AP51" s="3">
        <v>0</v>
      </c>
      <c r="AQ51" s="3">
        <v>0</v>
      </c>
      <c r="AR51" s="3">
        <v>0</v>
      </c>
      <c r="AS51" s="3">
        <v>0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16">
        <f t="shared" si="21"/>
        <v>13</v>
      </c>
      <c r="BA51" s="17">
        <f t="shared" si="22"/>
        <v>0.28260869565217389</v>
      </c>
      <c r="BB51" s="17" t="str">
        <f t="shared" si="20"/>
        <v>Patenkinamas</v>
      </c>
      <c r="BC51" s="16">
        <f t="shared" si="23"/>
        <v>4</v>
      </c>
      <c r="BD51" s="17">
        <f t="shared" si="24"/>
        <v>0.33333333333333331</v>
      </c>
      <c r="BE51" s="16">
        <f t="shared" si="25"/>
        <v>2</v>
      </c>
      <c r="BF51" s="17">
        <f t="shared" si="26"/>
        <v>0.25</v>
      </c>
      <c r="BG51" s="16">
        <f t="shared" si="27"/>
        <v>2</v>
      </c>
      <c r="BH51" s="17">
        <f t="shared" si="28"/>
        <v>0.18181818181818182</v>
      </c>
      <c r="BI51" s="16">
        <f t="shared" si="29"/>
        <v>1</v>
      </c>
      <c r="BJ51" s="17">
        <f t="shared" si="30"/>
        <v>0.2</v>
      </c>
      <c r="BK51" s="16">
        <f t="shared" si="31"/>
        <v>4</v>
      </c>
      <c r="BL51" s="17">
        <f t="shared" si="32"/>
        <v>0.4</v>
      </c>
      <c r="BM51" s="16">
        <f t="shared" si="33"/>
        <v>3</v>
      </c>
      <c r="BN51" s="17">
        <f t="shared" si="34"/>
        <v>0.17647058823529413</v>
      </c>
      <c r="BO51" s="16">
        <f t="shared" si="35"/>
        <v>6</v>
      </c>
      <c r="BP51" s="17">
        <f t="shared" si="36"/>
        <v>0.31578947368421051</v>
      </c>
      <c r="BQ51" s="16">
        <f t="shared" si="37"/>
        <v>4</v>
      </c>
      <c r="BR51" s="17">
        <f t="shared" si="38"/>
        <v>0.4</v>
      </c>
      <c r="BS51" s="16">
        <f t="shared" si="39"/>
        <v>3</v>
      </c>
    </row>
    <row r="52" spans="1:71">
      <c r="A52" s="68" t="s">
        <v>135</v>
      </c>
      <c r="B52" s="69">
        <v>808219</v>
      </c>
      <c r="C52" s="69">
        <v>19</v>
      </c>
      <c r="D52" s="70" t="s">
        <v>251</v>
      </c>
      <c r="E52" s="70" t="s">
        <v>288</v>
      </c>
      <c r="F52" s="35" t="s">
        <v>36</v>
      </c>
      <c r="G52" s="35"/>
      <c r="H52" s="35"/>
      <c r="I52" s="35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16" t="str">
        <f t="shared" si="21"/>
        <v>Tuščias</v>
      </c>
      <c r="BA52" s="17" t="str">
        <f t="shared" si="22"/>
        <v>Tuščias</v>
      </c>
      <c r="BB52" s="17" t="str">
        <f t="shared" si="20"/>
        <v>Neatliko</v>
      </c>
      <c r="BC52" s="16" t="str">
        <f t="shared" si="23"/>
        <v>Tuščias</v>
      </c>
      <c r="BD52" s="17" t="str">
        <f t="shared" si="24"/>
        <v>Tuščias</v>
      </c>
      <c r="BE52" s="16" t="str">
        <f t="shared" si="25"/>
        <v>Tuščias</v>
      </c>
      <c r="BF52" s="17" t="str">
        <f t="shared" si="26"/>
        <v>Tuščias</v>
      </c>
      <c r="BG52" s="16" t="str">
        <f t="shared" si="27"/>
        <v>Tuščias</v>
      </c>
      <c r="BH52" s="17" t="str">
        <f t="shared" si="28"/>
        <v>Tuščias</v>
      </c>
      <c r="BI52" s="16" t="str">
        <f t="shared" si="29"/>
        <v>Tuščias</v>
      </c>
      <c r="BJ52" s="17" t="str">
        <f t="shared" si="30"/>
        <v>Tuščias</v>
      </c>
      <c r="BK52" s="16" t="str">
        <f t="shared" si="31"/>
        <v>Tuščias</v>
      </c>
      <c r="BL52" s="17" t="str">
        <f t="shared" si="32"/>
        <v>Tuščias</v>
      </c>
      <c r="BM52" s="16" t="str">
        <f t="shared" si="33"/>
        <v>Tuščias</v>
      </c>
      <c r="BN52" s="17" t="str">
        <f t="shared" si="34"/>
        <v>Tuščias</v>
      </c>
      <c r="BO52" s="16" t="str">
        <f t="shared" si="35"/>
        <v>Tuščias</v>
      </c>
      <c r="BP52" s="17" t="str">
        <f t="shared" si="36"/>
        <v>Tuščias</v>
      </c>
      <c r="BQ52" s="16" t="str">
        <f t="shared" si="37"/>
        <v>Tuščias</v>
      </c>
      <c r="BR52" s="17" t="str">
        <f t="shared" si="38"/>
        <v>Tuščias</v>
      </c>
      <c r="BS52" s="16" t="str">
        <f t="shared" si="39"/>
        <v>Tuščias</v>
      </c>
    </row>
    <row r="53" spans="1:71">
      <c r="A53" s="68" t="s">
        <v>135</v>
      </c>
      <c r="B53" s="69">
        <v>808220</v>
      </c>
      <c r="C53" s="69">
        <v>20</v>
      </c>
      <c r="D53" s="70" t="s">
        <v>289</v>
      </c>
      <c r="E53" s="70" t="s">
        <v>290</v>
      </c>
      <c r="F53" s="35" t="s">
        <v>32</v>
      </c>
      <c r="G53" s="35"/>
      <c r="H53" s="35"/>
      <c r="I53" s="35"/>
      <c r="J53" s="3">
        <v>1</v>
      </c>
      <c r="K53" s="3">
        <v>1</v>
      </c>
      <c r="L53" s="3">
        <v>1</v>
      </c>
      <c r="M53" s="3">
        <v>0</v>
      </c>
      <c r="N53" s="3">
        <v>0</v>
      </c>
      <c r="O53" s="3">
        <v>1</v>
      </c>
      <c r="P53" s="3">
        <v>1</v>
      </c>
      <c r="Q53" s="3">
        <v>1</v>
      </c>
      <c r="R53" s="3">
        <v>1</v>
      </c>
      <c r="S53" s="3">
        <v>0</v>
      </c>
      <c r="T53" s="3">
        <v>1</v>
      </c>
      <c r="U53" s="3">
        <v>1</v>
      </c>
      <c r="V53" s="3">
        <v>0</v>
      </c>
      <c r="W53" s="3">
        <v>1</v>
      </c>
      <c r="X53" s="3">
        <v>0</v>
      </c>
      <c r="Y53" s="3">
        <v>1</v>
      </c>
      <c r="Z53" s="3">
        <v>1</v>
      </c>
      <c r="AA53" s="3">
        <v>1</v>
      </c>
      <c r="AB53" s="3">
        <v>0</v>
      </c>
      <c r="AC53" s="3">
        <v>0</v>
      </c>
      <c r="AD53" s="3">
        <v>1</v>
      </c>
      <c r="AE53" s="3">
        <v>1</v>
      </c>
      <c r="AF53" s="3">
        <v>0</v>
      </c>
      <c r="AG53" s="3">
        <v>0</v>
      </c>
      <c r="AH53" s="3">
        <v>0</v>
      </c>
      <c r="AI53" s="3">
        <v>1</v>
      </c>
      <c r="AJ53" s="3">
        <v>0</v>
      </c>
      <c r="AK53" s="3">
        <v>1</v>
      </c>
      <c r="AL53" s="3">
        <v>0</v>
      </c>
      <c r="AM53" s="3">
        <v>1</v>
      </c>
      <c r="AN53" s="3">
        <v>1</v>
      </c>
      <c r="AO53" s="3">
        <v>1</v>
      </c>
      <c r="AP53" s="3">
        <v>1</v>
      </c>
      <c r="AQ53" s="3">
        <v>0</v>
      </c>
      <c r="AR53" s="3">
        <v>0</v>
      </c>
      <c r="AS53" s="3">
        <v>1</v>
      </c>
      <c r="AT53" s="3">
        <v>0</v>
      </c>
      <c r="AU53" s="3">
        <v>0</v>
      </c>
      <c r="AV53" s="3">
        <v>0</v>
      </c>
      <c r="AW53" s="3">
        <v>0</v>
      </c>
      <c r="AX53" s="3">
        <v>1</v>
      </c>
      <c r="AY53" s="3">
        <v>0</v>
      </c>
      <c r="AZ53" s="16">
        <f t="shared" si="21"/>
        <v>23</v>
      </c>
      <c r="BA53" s="17">
        <f t="shared" si="22"/>
        <v>0.5</v>
      </c>
      <c r="BB53" s="17" t="str">
        <f t="shared" si="20"/>
        <v>Pagrindinis</v>
      </c>
      <c r="BC53" s="16">
        <f t="shared" si="23"/>
        <v>8</v>
      </c>
      <c r="BD53" s="17">
        <f t="shared" si="24"/>
        <v>0.66666666666666663</v>
      </c>
      <c r="BE53" s="16">
        <f t="shared" si="25"/>
        <v>4</v>
      </c>
      <c r="BF53" s="17">
        <f t="shared" si="26"/>
        <v>0.5</v>
      </c>
      <c r="BG53" s="16">
        <f t="shared" si="27"/>
        <v>7</v>
      </c>
      <c r="BH53" s="17">
        <f t="shared" si="28"/>
        <v>0.63636363636363635</v>
      </c>
      <c r="BI53" s="16">
        <f t="shared" si="29"/>
        <v>1</v>
      </c>
      <c r="BJ53" s="17">
        <f t="shared" si="30"/>
        <v>0.2</v>
      </c>
      <c r="BK53" s="16">
        <f t="shared" si="31"/>
        <v>3</v>
      </c>
      <c r="BL53" s="17">
        <f t="shared" si="32"/>
        <v>0.3</v>
      </c>
      <c r="BM53" s="16">
        <f t="shared" si="33"/>
        <v>10</v>
      </c>
      <c r="BN53" s="17">
        <f t="shared" si="34"/>
        <v>0.58823529411764708</v>
      </c>
      <c r="BO53" s="16">
        <f t="shared" si="35"/>
        <v>10</v>
      </c>
      <c r="BP53" s="17">
        <f t="shared" si="36"/>
        <v>0.52631578947368418</v>
      </c>
      <c r="BQ53" s="16">
        <f t="shared" si="37"/>
        <v>3</v>
      </c>
      <c r="BR53" s="17">
        <f t="shared" si="38"/>
        <v>0.3</v>
      </c>
      <c r="BS53" s="16">
        <f t="shared" si="39"/>
        <v>6</v>
      </c>
    </row>
    <row r="54" spans="1:71">
      <c r="A54" s="68" t="s">
        <v>135</v>
      </c>
      <c r="B54" s="69">
        <v>808221</v>
      </c>
      <c r="C54" s="69">
        <v>21</v>
      </c>
      <c r="D54" s="70" t="s">
        <v>291</v>
      </c>
      <c r="E54" s="70" t="s">
        <v>292</v>
      </c>
      <c r="F54" s="35" t="s">
        <v>36</v>
      </c>
      <c r="G54" s="35"/>
      <c r="H54" s="35"/>
      <c r="I54" s="35"/>
      <c r="J54" s="3">
        <v>1</v>
      </c>
      <c r="K54" s="3">
        <v>0</v>
      </c>
      <c r="L54" s="3">
        <v>0</v>
      </c>
      <c r="M54" s="3">
        <v>0</v>
      </c>
      <c r="N54" s="3">
        <v>0</v>
      </c>
      <c r="O54" s="3">
        <v>1</v>
      </c>
      <c r="P54" s="3">
        <v>1</v>
      </c>
      <c r="Q54" s="3">
        <v>1</v>
      </c>
      <c r="R54" s="3">
        <v>1</v>
      </c>
      <c r="S54" s="3">
        <v>0</v>
      </c>
      <c r="T54" s="3">
        <v>0</v>
      </c>
      <c r="U54" s="3">
        <v>0</v>
      </c>
      <c r="V54" s="3">
        <v>1</v>
      </c>
      <c r="W54" s="3">
        <v>0</v>
      </c>
      <c r="X54" s="3">
        <v>1</v>
      </c>
      <c r="Y54" s="3">
        <v>0</v>
      </c>
      <c r="Z54" s="3">
        <v>0</v>
      </c>
      <c r="AA54" s="3">
        <v>0</v>
      </c>
      <c r="AB54" s="3">
        <v>1</v>
      </c>
      <c r="AC54" s="3">
        <v>0</v>
      </c>
      <c r="AD54" s="3">
        <v>1</v>
      </c>
      <c r="AE54" s="3">
        <v>1</v>
      </c>
      <c r="AF54" s="3">
        <v>0</v>
      </c>
      <c r="AG54" s="3">
        <v>0</v>
      </c>
      <c r="AH54" s="3">
        <v>0</v>
      </c>
      <c r="AI54" s="3">
        <v>1</v>
      </c>
      <c r="AJ54" s="3">
        <v>0</v>
      </c>
      <c r="AK54" s="3">
        <v>1</v>
      </c>
      <c r="AL54" s="3">
        <v>2</v>
      </c>
      <c r="AM54" s="3">
        <v>1</v>
      </c>
      <c r="AN54" s="3">
        <v>1</v>
      </c>
      <c r="AO54" s="3">
        <v>1</v>
      </c>
      <c r="AP54" s="3">
        <v>0</v>
      </c>
      <c r="AQ54" s="3">
        <v>0</v>
      </c>
      <c r="AR54" s="3">
        <v>1</v>
      </c>
      <c r="AS54" s="3">
        <v>0</v>
      </c>
      <c r="AT54" s="3">
        <v>1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16">
        <f t="shared" si="21"/>
        <v>19</v>
      </c>
      <c r="BA54" s="17">
        <f t="shared" si="22"/>
        <v>0.41304347826086957</v>
      </c>
      <c r="BB54" s="17" t="str">
        <f t="shared" si="20"/>
        <v>Patenkinamas</v>
      </c>
      <c r="BC54" s="16">
        <f t="shared" si="23"/>
        <v>6</v>
      </c>
      <c r="BD54" s="17">
        <f t="shared" si="24"/>
        <v>0.5</v>
      </c>
      <c r="BE54" s="16">
        <f t="shared" si="25"/>
        <v>4</v>
      </c>
      <c r="BF54" s="17">
        <f t="shared" si="26"/>
        <v>0.5</v>
      </c>
      <c r="BG54" s="16">
        <f t="shared" si="27"/>
        <v>4</v>
      </c>
      <c r="BH54" s="17">
        <f t="shared" si="28"/>
        <v>0.36363636363636365</v>
      </c>
      <c r="BI54" s="16">
        <f t="shared" si="29"/>
        <v>0</v>
      </c>
      <c r="BJ54" s="17">
        <f t="shared" si="30"/>
        <v>0</v>
      </c>
      <c r="BK54" s="16">
        <f t="shared" si="31"/>
        <v>5</v>
      </c>
      <c r="BL54" s="17">
        <f t="shared" si="32"/>
        <v>0.5</v>
      </c>
      <c r="BM54" s="16">
        <f t="shared" si="33"/>
        <v>10</v>
      </c>
      <c r="BN54" s="17">
        <f t="shared" si="34"/>
        <v>0.58823529411764708</v>
      </c>
      <c r="BO54" s="16">
        <f t="shared" si="35"/>
        <v>4</v>
      </c>
      <c r="BP54" s="17">
        <f t="shared" si="36"/>
        <v>0.21052631578947367</v>
      </c>
      <c r="BQ54" s="16">
        <f t="shared" si="37"/>
        <v>5</v>
      </c>
      <c r="BR54" s="17">
        <f t="shared" si="38"/>
        <v>0.5</v>
      </c>
      <c r="BS54" s="16">
        <f t="shared" si="39"/>
        <v>5</v>
      </c>
    </row>
    <row r="55" spans="1:71">
      <c r="A55" s="68" t="s">
        <v>135</v>
      </c>
      <c r="B55" s="69">
        <v>808222</v>
      </c>
      <c r="C55" s="69">
        <v>22</v>
      </c>
      <c r="D55" s="70" t="s">
        <v>116</v>
      </c>
      <c r="E55" s="70" t="s">
        <v>293</v>
      </c>
      <c r="F55" s="35" t="s">
        <v>36</v>
      </c>
      <c r="G55" s="35"/>
      <c r="H55" s="35"/>
      <c r="I55" s="35"/>
      <c r="J55" s="3">
        <v>1</v>
      </c>
      <c r="K55" s="3">
        <v>1</v>
      </c>
      <c r="L55" s="3">
        <v>1</v>
      </c>
      <c r="M55" s="3">
        <v>1</v>
      </c>
      <c r="N55" s="3">
        <v>0</v>
      </c>
      <c r="O55" s="3">
        <v>1</v>
      </c>
      <c r="P55" s="3">
        <v>1</v>
      </c>
      <c r="Q55" s="3">
        <v>1</v>
      </c>
      <c r="R55" s="3">
        <v>1</v>
      </c>
      <c r="S55" s="3">
        <v>0</v>
      </c>
      <c r="T55" s="3">
        <v>0</v>
      </c>
      <c r="U55" s="3">
        <v>1</v>
      </c>
      <c r="V55" s="3">
        <v>0</v>
      </c>
      <c r="W55" s="3">
        <v>1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1</v>
      </c>
      <c r="AD55" s="3">
        <v>0</v>
      </c>
      <c r="AE55" s="3">
        <v>1</v>
      </c>
      <c r="AF55" s="3">
        <v>1</v>
      </c>
      <c r="AG55" s="3">
        <v>0</v>
      </c>
      <c r="AH55" s="3">
        <v>0</v>
      </c>
      <c r="AI55" s="3">
        <v>1</v>
      </c>
      <c r="AJ55" s="3">
        <v>0</v>
      </c>
      <c r="AK55" s="3">
        <v>0</v>
      </c>
      <c r="AL55" s="3">
        <v>1</v>
      </c>
      <c r="AM55" s="3">
        <v>1</v>
      </c>
      <c r="AN55" s="3">
        <v>1</v>
      </c>
      <c r="AO55" s="3">
        <v>1</v>
      </c>
      <c r="AP55" s="3">
        <v>1</v>
      </c>
      <c r="AQ55" s="3">
        <v>1</v>
      </c>
      <c r="AR55" s="3">
        <v>0</v>
      </c>
      <c r="AS55" s="3">
        <v>1</v>
      </c>
      <c r="AT55" s="3">
        <v>1</v>
      </c>
      <c r="AU55" s="3">
        <v>0</v>
      </c>
      <c r="AV55" s="3">
        <v>0</v>
      </c>
      <c r="AW55" s="3">
        <v>2</v>
      </c>
      <c r="AX55" s="3">
        <v>0</v>
      </c>
      <c r="AY55" s="3">
        <v>0</v>
      </c>
      <c r="AZ55" s="16">
        <f t="shared" si="21"/>
        <v>24</v>
      </c>
      <c r="BA55" s="17">
        <f t="shared" si="22"/>
        <v>0.52173913043478259</v>
      </c>
      <c r="BB55" s="17" t="str">
        <f t="shared" si="20"/>
        <v>Pagrindinis</v>
      </c>
      <c r="BC55" s="16">
        <f t="shared" si="23"/>
        <v>7</v>
      </c>
      <c r="BD55" s="17">
        <f t="shared" si="24"/>
        <v>0.58333333333333337</v>
      </c>
      <c r="BE55" s="16">
        <f t="shared" si="25"/>
        <v>5</v>
      </c>
      <c r="BF55" s="17">
        <f t="shared" si="26"/>
        <v>0.625</v>
      </c>
      <c r="BG55" s="16">
        <f t="shared" si="27"/>
        <v>6</v>
      </c>
      <c r="BH55" s="17">
        <f t="shared" si="28"/>
        <v>0.54545454545454541</v>
      </c>
      <c r="BI55" s="16">
        <f t="shared" si="29"/>
        <v>2</v>
      </c>
      <c r="BJ55" s="17">
        <f t="shared" si="30"/>
        <v>0.4</v>
      </c>
      <c r="BK55" s="16">
        <f t="shared" si="31"/>
        <v>4</v>
      </c>
      <c r="BL55" s="17">
        <f t="shared" si="32"/>
        <v>0.4</v>
      </c>
      <c r="BM55" s="16">
        <f t="shared" si="33"/>
        <v>12</v>
      </c>
      <c r="BN55" s="17">
        <f t="shared" si="34"/>
        <v>0.70588235294117652</v>
      </c>
      <c r="BO55" s="16">
        <f t="shared" si="35"/>
        <v>8</v>
      </c>
      <c r="BP55" s="17">
        <f t="shared" si="36"/>
        <v>0.42105263157894735</v>
      </c>
      <c r="BQ55" s="16">
        <f t="shared" si="37"/>
        <v>4</v>
      </c>
      <c r="BR55" s="17">
        <f t="shared" si="38"/>
        <v>0.4</v>
      </c>
      <c r="BS55" s="16">
        <f t="shared" si="39"/>
        <v>7</v>
      </c>
    </row>
    <row r="56" spans="1:71">
      <c r="A56" s="68" t="s">
        <v>135</v>
      </c>
      <c r="B56" s="69">
        <v>808223</v>
      </c>
      <c r="C56" s="69">
        <v>23</v>
      </c>
      <c r="D56" s="70" t="s">
        <v>39</v>
      </c>
      <c r="E56" s="70" t="s">
        <v>294</v>
      </c>
      <c r="F56" s="35" t="s">
        <v>36</v>
      </c>
      <c r="G56" s="35"/>
      <c r="H56" s="35"/>
      <c r="I56" s="35"/>
      <c r="J56" s="3">
        <v>1</v>
      </c>
      <c r="K56" s="3">
        <v>1</v>
      </c>
      <c r="L56" s="3">
        <v>1</v>
      </c>
      <c r="M56" s="3">
        <v>1</v>
      </c>
      <c r="N56" s="3">
        <v>0</v>
      </c>
      <c r="O56" s="3">
        <v>0</v>
      </c>
      <c r="P56" s="3">
        <v>1</v>
      </c>
      <c r="Q56" s="3">
        <v>1</v>
      </c>
      <c r="R56" s="3">
        <v>1</v>
      </c>
      <c r="S56" s="3">
        <v>0</v>
      </c>
      <c r="T56" s="3">
        <v>0</v>
      </c>
      <c r="U56" s="3">
        <v>0</v>
      </c>
      <c r="V56" s="3">
        <v>0</v>
      </c>
      <c r="W56" s="3">
        <v>1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1</v>
      </c>
      <c r="AD56" s="3">
        <v>0</v>
      </c>
      <c r="AE56" s="3">
        <v>0</v>
      </c>
      <c r="AF56" s="3">
        <v>0</v>
      </c>
      <c r="AG56" s="3">
        <v>0</v>
      </c>
      <c r="AH56" s="3">
        <v>0</v>
      </c>
      <c r="AI56" s="3">
        <v>1</v>
      </c>
      <c r="AJ56" s="3">
        <v>0</v>
      </c>
      <c r="AK56" s="3">
        <v>1</v>
      </c>
      <c r="AL56" s="3">
        <v>0</v>
      </c>
      <c r="AM56" s="3">
        <v>0</v>
      </c>
      <c r="AN56" s="3">
        <v>1</v>
      </c>
      <c r="AO56" s="3">
        <v>1</v>
      </c>
      <c r="AP56" s="3">
        <v>1</v>
      </c>
      <c r="AQ56" s="3">
        <v>0</v>
      </c>
      <c r="AR56" s="3">
        <v>0</v>
      </c>
      <c r="AS56" s="3">
        <v>0</v>
      </c>
      <c r="AT56" s="3">
        <v>0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16">
        <f t="shared" si="21"/>
        <v>14</v>
      </c>
      <c r="BA56" s="17">
        <f t="shared" si="22"/>
        <v>0.30434782608695654</v>
      </c>
      <c r="BB56" s="17" t="str">
        <f t="shared" si="20"/>
        <v>Patenkinamas</v>
      </c>
      <c r="BC56" s="16">
        <f t="shared" si="23"/>
        <v>6</v>
      </c>
      <c r="BD56" s="17">
        <f t="shared" si="24"/>
        <v>0.5</v>
      </c>
      <c r="BE56" s="16">
        <f t="shared" si="25"/>
        <v>2</v>
      </c>
      <c r="BF56" s="17">
        <f t="shared" si="26"/>
        <v>0.25</v>
      </c>
      <c r="BG56" s="16">
        <f t="shared" si="27"/>
        <v>4</v>
      </c>
      <c r="BH56" s="17">
        <f t="shared" si="28"/>
        <v>0.36363636363636365</v>
      </c>
      <c r="BI56" s="16">
        <f t="shared" si="29"/>
        <v>2</v>
      </c>
      <c r="BJ56" s="17">
        <f t="shared" si="30"/>
        <v>0.4</v>
      </c>
      <c r="BK56" s="16">
        <f t="shared" si="31"/>
        <v>0</v>
      </c>
      <c r="BL56" s="17">
        <f t="shared" si="32"/>
        <v>0</v>
      </c>
      <c r="BM56" s="16">
        <f t="shared" si="33"/>
        <v>10</v>
      </c>
      <c r="BN56" s="17">
        <f t="shared" si="34"/>
        <v>0.58823529411764708</v>
      </c>
      <c r="BO56" s="16">
        <f t="shared" si="35"/>
        <v>4</v>
      </c>
      <c r="BP56" s="17">
        <f t="shared" si="36"/>
        <v>0.21052631578947367</v>
      </c>
      <c r="BQ56" s="16">
        <f t="shared" si="37"/>
        <v>0</v>
      </c>
      <c r="BR56" s="17">
        <f t="shared" si="38"/>
        <v>0</v>
      </c>
      <c r="BS56" s="16">
        <f t="shared" si="39"/>
        <v>4</v>
      </c>
    </row>
    <row r="57" spans="1:71">
      <c r="A57" s="68" t="s">
        <v>135</v>
      </c>
      <c r="B57" s="69">
        <v>808224</v>
      </c>
      <c r="C57" s="69">
        <v>24</v>
      </c>
      <c r="D57" s="70" t="s">
        <v>295</v>
      </c>
      <c r="E57" s="70" t="s">
        <v>296</v>
      </c>
      <c r="F57" s="35" t="s">
        <v>32</v>
      </c>
      <c r="G57" s="35" t="s">
        <v>297</v>
      </c>
      <c r="H57" s="35" t="s">
        <v>297</v>
      </c>
      <c r="I57" s="35" t="s">
        <v>297</v>
      </c>
      <c r="J57" s="3">
        <v>0</v>
      </c>
      <c r="K57" s="3">
        <v>0</v>
      </c>
      <c r="L57" s="3">
        <v>1</v>
      </c>
      <c r="M57" s="3">
        <v>1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3">
        <v>0</v>
      </c>
      <c r="AE57" s="3">
        <v>2</v>
      </c>
      <c r="AF57" s="3">
        <v>0</v>
      </c>
      <c r="AG57" s="3">
        <v>0</v>
      </c>
      <c r="AH57" s="3">
        <v>0</v>
      </c>
      <c r="AI57" s="3">
        <v>0</v>
      </c>
      <c r="AJ57" s="3">
        <v>0</v>
      </c>
      <c r="AK57" s="3">
        <v>0</v>
      </c>
      <c r="AL57" s="3">
        <v>0</v>
      </c>
      <c r="AM57" s="3">
        <v>0</v>
      </c>
      <c r="AN57" s="3">
        <v>0</v>
      </c>
      <c r="AO57" s="3">
        <v>1</v>
      </c>
      <c r="AP57" s="3">
        <v>0</v>
      </c>
      <c r="AQ57" s="3">
        <v>0</v>
      </c>
      <c r="AR57" s="3">
        <v>0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16">
        <f t="shared" si="21"/>
        <v>5</v>
      </c>
      <c r="BA57" s="17">
        <f t="shared" si="22"/>
        <v>0.10869565217391304</v>
      </c>
      <c r="BB57" s="17" t="str">
        <f t="shared" si="20"/>
        <v>Nepatenkinamas</v>
      </c>
      <c r="BC57" s="16">
        <f t="shared" si="23"/>
        <v>2</v>
      </c>
      <c r="BD57" s="17">
        <f t="shared" si="24"/>
        <v>0.16666666666666666</v>
      </c>
      <c r="BE57" s="16">
        <f t="shared" si="25"/>
        <v>0</v>
      </c>
      <c r="BF57" s="17">
        <f t="shared" si="26"/>
        <v>0</v>
      </c>
      <c r="BG57" s="16">
        <f t="shared" si="27"/>
        <v>1</v>
      </c>
      <c r="BH57" s="17">
        <f t="shared" si="28"/>
        <v>9.0909090909090912E-2</v>
      </c>
      <c r="BI57" s="16">
        <f t="shared" si="29"/>
        <v>2</v>
      </c>
      <c r="BJ57" s="17">
        <f t="shared" si="30"/>
        <v>0.4</v>
      </c>
      <c r="BK57" s="16">
        <f t="shared" si="31"/>
        <v>0</v>
      </c>
      <c r="BL57" s="17">
        <f t="shared" si="32"/>
        <v>0</v>
      </c>
      <c r="BM57" s="16">
        <f t="shared" si="33"/>
        <v>1</v>
      </c>
      <c r="BN57" s="17">
        <f t="shared" si="34"/>
        <v>5.8823529411764705E-2</v>
      </c>
      <c r="BO57" s="16">
        <f t="shared" si="35"/>
        <v>4</v>
      </c>
      <c r="BP57" s="17">
        <f t="shared" si="36"/>
        <v>0.21052631578947367</v>
      </c>
      <c r="BQ57" s="16">
        <f t="shared" si="37"/>
        <v>0</v>
      </c>
      <c r="BR57" s="17">
        <f t="shared" si="38"/>
        <v>0</v>
      </c>
      <c r="BS57" s="16">
        <f t="shared" si="39"/>
        <v>1</v>
      </c>
    </row>
    <row r="58" spans="1:71">
      <c r="A58" s="68" t="s">
        <v>135</v>
      </c>
      <c r="B58" s="69">
        <v>808225</v>
      </c>
      <c r="C58" s="69">
        <v>25</v>
      </c>
      <c r="D58" s="70" t="s">
        <v>106</v>
      </c>
      <c r="E58" s="70" t="s">
        <v>298</v>
      </c>
      <c r="F58" s="35" t="s">
        <v>36</v>
      </c>
      <c r="G58" s="35"/>
      <c r="H58" s="35"/>
      <c r="I58" s="35"/>
      <c r="J58" s="3">
        <v>1</v>
      </c>
      <c r="K58" s="3">
        <v>0</v>
      </c>
      <c r="L58" s="3">
        <v>1</v>
      </c>
      <c r="M58" s="3">
        <v>1</v>
      </c>
      <c r="N58" s="3">
        <v>0</v>
      </c>
      <c r="O58" s="3">
        <v>0</v>
      </c>
      <c r="P58" s="3">
        <v>1</v>
      </c>
      <c r="Q58" s="3">
        <v>1</v>
      </c>
      <c r="R58" s="3">
        <v>1</v>
      </c>
      <c r="S58" s="3">
        <v>0</v>
      </c>
      <c r="T58" s="3">
        <v>0</v>
      </c>
      <c r="U58" s="3">
        <v>1</v>
      </c>
      <c r="V58" s="3">
        <v>0</v>
      </c>
      <c r="W58" s="3">
        <v>1</v>
      </c>
      <c r="X58" s="3">
        <v>1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s="3">
        <v>0</v>
      </c>
      <c r="AE58" s="3">
        <v>1</v>
      </c>
      <c r="AF58" s="3">
        <v>0</v>
      </c>
      <c r="AG58" s="3">
        <v>0</v>
      </c>
      <c r="AH58" s="3">
        <v>0</v>
      </c>
      <c r="AI58" s="3">
        <v>1</v>
      </c>
      <c r="AJ58" s="3">
        <v>0</v>
      </c>
      <c r="AK58" s="3">
        <v>0</v>
      </c>
      <c r="AL58" s="3">
        <v>0</v>
      </c>
      <c r="AM58" s="3">
        <v>1</v>
      </c>
      <c r="AN58" s="3">
        <v>0</v>
      </c>
      <c r="AO58" s="3">
        <v>0</v>
      </c>
      <c r="AP58" s="3">
        <v>0</v>
      </c>
      <c r="AQ58" s="3">
        <v>0</v>
      </c>
      <c r="AR58" s="3">
        <v>0</v>
      </c>
      <c r="AS58" s="3">
        <v>0</v>
      </c>
      <c r="AT58" s="3">
        <v>1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16">
        <f t="shared" si="21"/>
        <v>13</v>
      </c>
      <c r="BA58" s="17">
        <f t="shared" si="22"/>
        <v>0.28260869565217389</v>
      </c>
      <c r="BB58" s="17" t="str">
        <f t="shared" si="20"/>
        <v>Patenkinamas</v>
      </c>
      <c r="BC58" s="16">
        <f t="shared" si="23"/>
        <v>5</v>
      </c>
      <c r="BD58" s="17">
        <f t="shared" si="24"/>
        <v>0.41666666666666669</v>
      </c>
      <c r="BE58" s="16">
        <f t="shared" si="25"/>
        <v>2</v>
      </c>
      <c r="BF58" s="17">
        <f t="shared" si="26"/>
        <v>0.25</v>
      </c>
      <c r="BG58" s="16">
        <f t="shared" si="27"/>
        <v>3</v>
      </c>
      <c r="BH58" s="17">
        <f t="shared" si="28"/>
        <v>0.27272727272727271</v>
      </c>
      <c r="BI58" s="16">
        <f t="shared" si="29"/>
        <v>2</v>
      </c>
      <c r="BJ58" s="17">
        <f t="shared" si="30"/>
        <v>0.4</v>
      </c>
      <c r="BK58" s="16">
        <f t="shared" si="31"/>
        <v>1</v>
      </c>
      <c r="BL58" s="17">
        <f t="shared" si="32"/>
        <v>0.1</v>
      </c>
      <c r="BM58" s="16">
        <f t="shared" si="33"/>
        <v>9</v>
      </c>
      <c r="BN58" s="17">
        <f t="shared" si="34"/>
        <v>0.52941176470588236</v>
      </c>
      <c r="BO58" s="16">
        <f t="shared" si="35"/>
        <v>3</v>
      </c>
      <c r="BP58" s="17">
        <f t="shared" si="36"/>
        <v>0.15789473684210525</v>
      </c>
      <c r="BQ58" s="16">
        <f t="shared" si="37"/>
        <v>1</v>
      </c>
      <c r="BR58" s="17">
        <f t="shared" si="38"/>
        <v>0.1</v>
      </c>
      <c r="BS58" s="16">
        <f t="shared" si="39"/>
        <v>3</v>
      </c>
    </row>
    <row r="59" spans="1:71">
      <c r="A59" s="68" t="s">
        <v>135</v>
      </c>
      <c r="B59" s="69">
        <v>808226</v>
      </c>
      <c r="C59" s="69">
        <v>26</v>
      </c>
      <c r="D59" s="70" t="s">
        <v>299</v>
      </c>
      <c r="E59" s="70" t="s">
        <v>300</v>
      </c>
      <c r="F59" s="35" t="s">
        <v>36</v>
      </c>
      <c r="G59" s="35"/>
      <c r="H59" s="35"/>
      <c r="I59" s="35"/>
      <c r="J59" s="3">
        <v>1</v>
      </c>
      <c r="K59" s="3">
        <v>1</v>
      </c>
      <c r="L59" s="3">
        <v>1</v>
      </c>
      <c r="M59" s="3">
        <v>1</v>
      </c>
      <c r="N59" s="3">
        <v>2</v>
      </c>
      <c r="O59" s="3">
        <v>0</v>
      </c>
      <c r="P59" s="3">
        <v>1</v>
      </c>
      <c r="Q59" s="3">
        <v>1</v>
      </c>
      <c r="R59" s="3">
        <v>1</v>
      </c>
      <c r="S59" s="3">
        <v>0</v>
      </c>
      <c r="T59" s="3">
        <v>1</v>
      </c>
      <c r="U59" s="3">
        <v>1</v>
      </c>
      <c r="V59" s="3">
        <v>1</v>
      </c>
      <c r="W59" s="3">
        <v>1</v>
      </c>
      <c r="X59" s="3">
        <v>1</v>
      </c>
      <c r="Y59" s="3">
        <v>1</v>
      </c>
      <c r="Z59" s="3">
        <v>0</v>
      </c>
      <c r="AA59" s="3">
        <v>1</v>
      </c>
      <c r="AB59" s="3">
        <v>0</v>
      </c>
      <c r="AC59" s="3">
        <v>0</v>
      </c>
      <c r="AD59" s="3">
        <v>1</v>
      </c>
      <c r="AE59" s="3">
        <v>2</v>
      </c>
      <c r="AF59" s="3">
        <v>0</v>
      </c>
      <c r="AG59" s="3">
        <v>0</v>
      </c>
      <c r="AH59" s="3">
        <v>0</v>
      </c>
      <c r="AI59" s="3">
        <v>1</v>
      </c>
      <c r="AJ59" s="3">
        <v>0</v>
      </c>
      <c r="AK59" s="3">
        <v>1</v>
      </c>
      <c r="AL59" s="3">
        <v>0</v>
      </c>
      <c r="AM59" s="3">
        <v>1</v>
      </c>
      <c r="AN59" s="3">
        <v>1</v>
      </c>
      <c r="AO59" s="3">
        <v>1</v>
      </c>
      <c r="AP59" s="3">
        <v>1</v>
      </c>
      <c r="AQ59" s="3">
        <v>1</v>
      </c>
      <c r="AR59" s="3">
        <v>0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1</v>
      </c>
      <c r="AY59" s="3">
        <v>1</v>
      </c>
      <c r="AZ59" s="16">
        <f t="shared" si="21"/>
        <v>28</v>
      </c>
      <c r="BA59" s="17">
        <f t="shared" si="22"/>
        <v>0.60869565217391308</v>
      </c>
      <c r="BB59" s="17" t="str">
        <f t="shared" si="20"/>
        <v>Pagrindinis</v>
      </c>
      <c r="BC59" s="16">
        <f t="shared" si="23"/>
        <v>8</v>
      </c>
      <c r="BD59" s="17">
        <f t="shared" si="24"/>
        <v>0.66666666666666663</v>
      </c>
      <c r="BE59" s="16">
        <f t="shared" si="25"/>
        <v>3</v>
      </c>
      <c r="BF59" s="17">
        <f t="shared" si="26"/>
        <v>0.375</v>
      </c>
      <c r="BG59" s="16">
        <f t="shared" si="27"/>
        <v>10</v>
      </c>
      <c r="BH59" s="17">
        <f t="shared" si="28"/>
        <v>0.90909090909090906</v>
      </c>
      <c r="BI59" s="16">
        <f t="shared" si="29"/>
        <v>4</v>
      </c>
      <c r="BJ59" s="17">
        <f t="shared" si="30"/>
        <v>0.8</v>
      </c>
      <c r="BK59" s="16">
        <f t="shared" si="31"/>
        <v>3</v>
      </c>
      <c r="BL59" s="17">
        <f t="shared" si="32"/>
        <v>0.3</v>
      </c>
      <c r="BM59" s="16">
        <f t="shared" si="33"/>
        <v>13</v>
      </c>
      <c r="BN59" s="17">
        <f t="shared" si="34"/>
        <v>0.76470588235294112</v>
      </c>
      <c r="BO59" s="16">
        <f t="shared" si="35"/>
        <v>12</v>
      </c>
      <c r="BP59" s="17">
        <f t="shared" si="36"/>
        <v>0.63157894736842102</v>
      </c>
      <c r="BQ59" s="16">
        <f t="shared" si="37"/>
        <v>3</v>
      </c>
      <c r="BR59" s="17">
        <f t="shared" si="38"/>
        <v>0.3</v>
      </c>
      <c r="BS59" s="16">
        <f t="shared" si="39"/>
        <v>8</v>
      </c>
    </row>
    <row r="60" spans="1:71">
      <c r="A60" s="68" t="s">
        <v>135</v>
      </c>
      <c r="B60" s="69">
        <v>808227</v>
      </c>
      <c r="C60" s="69">
        <v>27</v>
      </c>
      <c r="D60" s="70" t="s">
        <v>301</v>
      </c>
      <c r="E60" s="70" t="s">
        <v>302</v>
      </c>
      <c r="F60" s="35" t="s">
        <v>36</v>
      </c>
      <c r="G60" s="35"/>
      <c r="H60" s="35"/>
      <c r="I60" s="35"/>
      <c r="J60" s="3">
        <v>1</v>
      </c>
      <c r="K60" s="3">
        <v>1</v>
      </c>
      <c r="L60" s="3">
        <v>0</v>
      </c>
      <c r="M60" s="3">
        <v>1</v>
      </c>
      <c r="N60" s="3">
        <v>2</v>
      </c>
      <c r="O60" s="3">
        <v>0</v>
      </c>
      <c r="P60" s="3">
        <v>1</v>
      </c>
      <c r="Q60" s="3">
        <v>1</v>
      </c>
      <c r="R60" s="3">
        <v>1</v>
      </c>
      <c r="S60" s="3">
        <v>0</v>
      </c>
      <c r="T60" s="3">
        <v>0</v>
      </c>
      <c r="U60" s="3">
        <v>1</v>
      </c>
      <c r="V60" s="3">
        <v>1</v>
      </c>
      <c r="W60" s="3">
        <v>1</v>
      </c>
      <c r="X60" s="3">
        <v>0</v>
      </c>
      <c r="Y60" s="3">
        <v>1</v>
      </c>
      <c r="Z60" s="3">
        <v>1</v>
      </c>
      <c r="AA60" s="3">
        <v>1</v>
      </c>
      <c r="AB60" s="3">
        <v>1</v>
      </c>
      <c r="AC60" s="3">
        <v>0</v>
      </c>
      <c r="AD60" s="3">
        <v>1</v>
      </c>
      <c r="AE60" s="3">
        <v>2</v>
      </c>
      <c r="AF60" s="3">
        <v>1</v>
      </c>
      <c r="AG60" s="3">
        <v>0</v>
      </c>
      <c r="AH60" s="3">
        <v>1</v>
      </c>
      <c r="AI60" s="3">
        <v>1</v>
      </c>
      <c r="AJ60" s="3">
        <v>0</v>
      </c>
      <c r="AK60" s="3">
        <v>1</v>
      </c>
      <c r="AL60" s="3">
        <v>1</v>
      </c>
      <c r="AM60" s="3">
        <v>0</v>
      </c>
      <c r="AN60" s="3">
        <v>0</v>
      </c>
      <c r="AO60" s="3">
        <v>0</v>
      </c>
      <c r="AP60" s="3">
        <v>1</v>
      </c>
      <c r="AQ60" s="3">
        <v>1</v>
      </c>
      <c r="AR60" s="3">
        <v>1</v>
      </c>
      <c r="AS60" s="3">
        <v>1</v>
      </c>
      <c r="AT60" s="3">
        <v>0</v>
      </c>
      <c r="AU60" s="3">
        <v>0</v>
      </c>
      <c r="AV60" s="3">
        <v>0</v>
      </c>
      <c r="AW60" s="3">
        <v>2</v>
      </c>
      <c r="AX60" s="3">
        <v>0</v>
      </c>
      <c r="AY60" s="3">
        <v>1</v>
      </c>
      <c r="AZ60" s="16">
        <f t="shared" si="21"/>
        <v>30</v>
      </c>
      <c r="BA60" s="17">
        <f t="shared" si="22"/>
        <v>0.65217391304347827</v>
      </c>
      <c r="BB60" s="17" t="str">
        <f t="shared" si="20"/>
        <v>Pagrindinis</v>
      </c>
      <c r="BC60" s="16">
        <f t="shared" si="23"/>
        <v>9</v>
      </c>
      <c r="BD60" s="17">
        <f t="shared" si="24"/>
        <v>0.75</v>
      </c>
      <c r="BE60" s="16">
        <f t="shared" si="25"/>
        <v>7</v>
      </c>
      <c r="BF60" s="17">
        <f t="shared" si="26"/>
        <v>0.875</v>
      </c>
      <c r="BG60" s="16">
        <f t="shared" si="27"/>
        <v>6</v>
      </c>
      <c r="BH60" s="17">
        <f t="shared" si="28"/>
        <v>0.54545454545454541</v>
      </c>
      <c r="BI60" s="16">
        <f t="shared" si="29"/>
        <v>4</v>
      </c>
      <c r="BJ60" s="17">
        <f t="shared" si="30"/>
        <v>0.8</v>
      </c>
      <c r="BK60" s="16">
        <f t="shared" si="31"/>
        <v>4</v>
      </c>
      <c r="BL60" s="17">
        <f t="shared" si="32"/>
        <v>0.4</v>
      </c>
      <c r="BM60" s="16">
        <f t="shared" si="33"/>
        <v>13</v>
      </c>
      <c r="BN60" s="17">
        <f t="shared" si="34"/>
        <v>0.76470588235294112</v>
      </c>
      <c r="BO60" s="16">
        <f t="shared" si="35"/>
        <v>13</v>
      </c>
      <c r="BP60" s="17">
        <f t="shared" si="36"/>
        <v>0.68421052631578949</v>
      </c>
      <c r="BQ60" s="16">
        <f t="shared" si="37"/>
        <v>4</v>
      </c>
      <c r="BR60" s="17">
        <f t="shared" si="38"/>
        <v>0.4</v>
      </c>
      <c r="BS60" s="16">
        <f t="shared" si="39"/>
        <v>8</v>
      </c>
    </row>
    <row r="61" spans="1:71">
      <c r="A61" s="68" t="s">
        <v>135</v>
      </c>
      <c r="B61" s="69">
        <v>808228</v>
      </c>
      <c r="C61" s="69">
        <v>28</v>
      </c>
      <c r="D61" s="70" t="s">
        <v>303</v>
      </c>
      <c r="E61" s="70" t="s">
        <v>304</v>
      </c>
      <c r="F61" s="35" t="s">
        <v>32</v>
      </c>
      <c r="G61" s="35"/>
      <c r="H61" s="35"/>
      <c r="I61" s="35"/>
      <c r="J61" s="3">
        <v>1</v>
      </c>
      <c r="K61" s="3">
        <v>1</v>
      </c>
      <c r="L61" s="3">
        <v>1</v>
      </c>
      <c r="M61" s="3">
        <v>1</v>
      </c>
      <c r="N61" s="3">
        <v>2</v>
      </c>
      <c r="O61" s="3">
        <v>1</v>
      </c>
      <c r="P61" s="3">
        <v>1</v>
      </c>
      <c r="Q61" s="3">
        <v>1</v>
      </c>
      <c r="R61" s="3">
        <v>1</v>
      </c>
      <c r="S61" s="3">
        <v>0</v>
      </c>
      <c r="T61" s="3">
        <v>1</v>
      </c>
      <c r="U61" s="3">
        <v>1</v>
      </c>
      <c r="V61" s="3">
        <v>1</v>
      </c>
      <c r="W61" s="3">
        <v>1</v>
      </c>
      <c r="X61" s="3">
        <v>1</v>
      </c>
      <c r="Y61" s="3">
        <v>1</v>
      </c>
      <c r="Z61" s="3">
        <v>1</v>
      </c>
      <c r="AA61" s="3">
        <v>1</v>
      </c>
      <c r="AB61" s="3">
        <v>0</v>
      </c>
      <c r="AC61" s="3">
        <v>1</v>
      </c>
      <c r="AD61" s="3">
        <v>1</v>
      </c>
      <c r="AE61" s="3">
        <v>2</v>
      </c>
      <c r="AF61" s="3">
        <v>1</v>
      </c>
      <c r="AG61" s="3">
        <v>0</v>
      </c>
      <c r="AH61" s="3">
        <v>1</v>
      </c>
      <c r="AI61" s="3">
        <v>1</v>
      </c>
      <c r="AJ61" s="3">
        <v>1</v>
      </c>
      <c r="AK61" s="3">
        <v>1</v>
      </c>
      <c r="AL61" s="3">
        <v>2</v>
      </c>
      <c r="AM61" s="3">
        <v>1</v>
      </c>
      <c r="AN61" s="3">
        <v>0</v>
      </c>
      <c r="AO61" s="3">
        <v>1</v>
      </c>
      <c r="AP61" s="3">
        <v>1</v>
      </c>
      <c r="AQ61" s="3">
        <v>1</v>
      </c>
      <c r="AR61" s="3">
        <v>1</v>
      </c>
      <c r="AS61" s="3">
        <v>0</v>
      </c>
      <c r="AT61" s="3">
        <v>1</v>
      </c>
      <c r="AU61" s="3">
        <v>1</v>
      </c>
      <c r="AV61" s="3">
        <v>1</v>
      </c>
      <c r="AW61" s="3">
        <v>2</v>
      </c>
      <c r="AX61" s="3">
        <v>1</v>
      </c>
      <c r="AY61" s="3">
        <v>0</v>
      </c>
      <c r="AZ61" s="16">
        <f t="shared" si="21"/>
        <v>40</v>
      </c>
      <c r="BA61" s="17">
        <f t="shared" si="22"/>
        <v>0.86956521739130432</v>
      </c>
      <c r="BB61" s="17" t="str">
        <f t="shared" si="20"/>
        <v>Aukštesnysis</v>
      </c>
      <c r="BC61" s="16">
        <f t="shared" si="23"/>
        <v>12</v>
      </c>
      <c r="BD61" s="17">
        <f t="shared" si="24"/>
        <v>1</v>
      </c>
      <c r="BE61" s="16">
        <f t="shared" si="25"/>
        <v>6</v>
      </c>
      <c r="BF61" s="17">
        <f t="shared" si="26"/>
        <v>0.75</v>
      </c>
      <c r="BG61" s="16">
        <f t="shared" si="27"/>
        <v>9</v>
      </c>
      <c r="BH61" s="17">
        <f t="shared" si="28"/>
        <v>0.81818181818181823</v>
      </c>
      <c r="BI61" s="16">
        <f t="shared" si="29"/>
        <v>5</v>
      </c>
      <c r="BJ61" s="17">
        <f t="shared" si="30"/>
        <v>1</v>
      </c>
      <c r="BK61" s="16">
        <f t="shared" si="31"/>
        <v>8</v>
      </c>
      <c r="BL61" s="17">
        <f t="shared" si="32"/>
        <v>0.8</v>
      </c>
      <c r="BM61" s="16">
        <f t="shared" si="33"/>
        <v>14</v>
      </c>
      <c r="BN61" s="17">
        <f t="shared" si="34"/>
        <v>0.82352941176470584</v>
      </c>
      <c r="BO61" s="16">
        <f t="shared" si="35"/>
        <v>18</v>
      </c>
      <c r="BP61" s="17">
        <f t="shared" si="36"/>
        <v>0.94736842105263153</v>
      </c>
      <c r="BQ61" s="16">
        <f t="shared" si="37"/>
        <v>8</v>
      </c>
      <c r="BR61" s="17">
        <f t="shared" si="38"/>
        <v>0.8</v>
      </c>
      <c r="BS61" s="16">
        <f t="shared" si="39"/>
        <v>10</v>
      </c>
    </row>
    <row r="62" spans="1:71">
      <c r="A62" s="68" t="s">
        <v>135</v>
      </c>
      <c r="B62" s="69">
        <v>808229</v>
      </c>
      <c r="C62" s="69">
        <v>29</v>
      </c>
      <c r="D62" s="70" t="s">
        <v>305</v>
      </c>
      <c r="E62" s="70" t="s">
        <v>306</v>
      </c>
      <c r="F62" s="35" t="s">
        <v>32</v>
      </c>
      <c r="G62" s="35"/>
      <c r="H62" s="35"/>
      <c r="I62" s="35"/>
      <c r="J62" s="3">
        <v>1</v>
      </c>
      <c r="K62" s="3">
        <v>0</v>
      </c>
      <c r="L62" s="3">
        <v>1</v>
      </c>
      <c r="M62" s="3">
        <v>1</v>
      </c>
      <c r="N62" s="3">
        <v>0</v>
      </c>
      <c r="O62" s="3">
        <v>1</v>
      </c>
      <c r="P62" s="3">
        <v>1</v>
      </c>
      <c r="Q62" s="3">
        <v>1</v>
      </c>
      <c r="R62" s="3">
        <v>1</v>
      </c>
      <c r="S62" s="3">
        <v>0</v>
      </c>
      <c r="T62" s="3">
        <v>1</v>
      </c>
      <c r="U62" s="3">
        <v>0</v>
      </c>
      <c r="V62" s="3">
        <v>0</v>
      </c>
      <c r="W62" s="3">
        <v>1</v>
      </c>
      <c r="X62" s="3">
        <v>0</v>
      </c>
      <c r="Y62" s="3">
        <v>1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1</v>
      </c>
      <c r="AI62" s="3">
        <v>0</v>
      </c>
      <c r="AJ62" s="3">
        <v>1</v>
      </c>
      <c r="AK62" s="3">
        <v>1</v>
      </c>
      <c r="AL62" s="3">
        <v>0</v>
      </c>
      <c r="AM62" s="3">
        <v>1</v>
      </c>
      <c r="AN62" s="3">
        <v>1</v>
      </c>
      <c r="AO62" s="3">
        <v>1</v>
      </c>
      <c r="AP62" s="3">
        <v>1</v>
      </c>
      <c r="AQ62" s="3">
        <v>1</v>
      </c>
      <c r="AR62" s="3">
        <v>1</v>
      </c>
      <c r="AS62" s="3">
        <v>1</v>
      </c>
      <c r="AT62" s="3">
        <v>1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16">
        <f t="shared" si="21"/>
        <v>21</v>
      </c>
      <c r="BA62" s="17">
        <f t="shared" si="22"/>
        <v>0.45652173913043476</v>
      </c>
      <c r="BB62" s="17" t="str">
        <f t="shared" si="20"/>
        <v>Patenkinamas</v>
      </c>
      <c r="BC62" s="16">
        <f t="shared" si="23"/>
        <v>4</v>
      </c>
      <c r="BD62" s="17">
        <f t="shared" si="24"/>
        <v>0.33333333333333331</v>
      </c>
      <c r="BE62" s="16">
        <f t="shared" si="25"/>
        <v>5</v>
      </c>
      <c r="BF62" s="17">
        <f t="shared" si="26"/>
        <v>0.625</v>
      </c>
      <c r="BG62" s="16">
        <f t="shared" si="27"/>
        <v>7</v>
      </c>
      <c r="BH62" s="17">
        <f t="shared" si="28"/>
        <v>0.63636363636363635</v>
      </c>
      <c r="BI62" s="16">
        <f t="shared" si="29"/>
        <v>3</v>
      </c>
      <c r="BJ62" s="17">
        <f t="shared" si="30"/>
        <v>0.6</v>
      </c>
      <c r="BK62" s="16">
        <f t="shared" si="31"/>
        <v>2</v>
      </c>
      <c r="BL62" s="17">
        <f t="shared" si="32"/>
        <v>0.2</v>
      </c>
      <c r="BM62" s="16">
        <f t="shared" si="33"/>
        <v>14</v>
      </c>
      <c r="BN62" s="17">
        <f t="shared" si="34"/>
        <v>0.82352941176470584</v>
      </c>
      <c r="BO62" s="16">
        <f t="shared" si="35"/>
        <v>5</v>
      </c>
      <c r="BP62" s="17">
        <f t="shared" si="36"/>
        <v>0.26315789473684209</v>
      </c>
      <c r="BQ62" s="16">
        <f t="shared" si="37"/>
        <v>2</v>
      </c>
      <c r="BR62" s="17">
        <f t="shared" si="38"/>
        <v>0.2</v>
      </c>
      <c r="BS62" s="16">
        <f t="shared" si="39"/>
        <v>6</v>
      </c>
    </row>
    <row r="63" spans="1:71">
      <c r="A63" s="68" t="s">
        <v>135</v>
      </c>
      <c r="B63" s="69">
        <v>808230</v>
      </c>
      <c r="C63" s="69">
        <v>30</v>
      </c>
      <c r="D63" s="70" t="s">
        <v>307</v>
      </c>
      <c r="E63" s="70" t="s">
        <v>308</v>
      </c>
      <c r="F63" s="35" t="s">
        <v>32</v>
      </c>
      <c r="G63" s="35"/>
      <c r="H63" s="35"/>
      <c r="I63" s="35"/>
      <c r="J63" s="3">
        <v>1</v>
      </c>
      <c r="K63" s="3">
        <v>1</v>
      </c>
      <c r="L63" s="3">
        <v>1</v>
      </c>
      <c r="M63" s="3">
        <v>1</v>
      </c>
      <c r="N63" s="3">
        <v>1</v>
      </c>
      <c r="O63" s="3">
        <v>1</v>
      </c>
      <c r="P63" s="3">
        <v>0</v>
      </c>
      <c r="Q63" s="3">
        <v>1</v>
      </c>
      <c r="R63" s="3">
        <v>1</v>
      </c>
      <c r="S63" s="3">
        <v>0</v>
      </c>
      <c r="T63" s="3">
        <v>1</v>
      </c>
      <c r="U63" s="3">
        <v>1</v>
      </c>
      <c r="V63" s="3">
        <v>1</v>
      </c>
      <c r="W63" s="3">
        <v>1</v>
      </c>
      <c r="X63" s="3">
        <v>0</v>
      </c>
      <c r="Y63" s="3">
        <v>1</v>
      </c>
      <c r="Z63" s="3">
        <v>1</v>
      </c>
      <c r="AA63" s="3">
        <v>1</v>
      </c>
      <c r="AB63" s="3">
        <v>0</v>
      </c>
      <c r="AC63" s="3">
        <v>0</v>
      </c>
      <c r="AD63" s="3">
        <v>1</v>
      </c>
      <c r="AE63" s="3">
        <v>1</v>
      </c>
      <c r="AF63" s="3">
        <v>0</v>
      </c>
      <c r="AG63" s="3">
        <v>0</v>
      </c>
      <c r="AH63" s="3">
        <v>1</v>
      </c>
      <c r="AI63" s="3">
        <v>1</v>
      </c>
      <c r="AJ63" s="3">
        <v>0</v>
      </c>
      <c r="AK63" s="3">
        <v>1</v>
      </c>
      <c r="AL63" s="3">
        <v>0</v>
      </c>
      <c r="AM63" s="3">
        <v>1</v>
      </c>
      <c r="AN63" s="3">
        <v>1</v>
      </c>
      <c r="AO63" s="3">
        <v>1</v>
      </c>
      <c r="AP63" s="3">
        <v>1</v>
      </c>
      <c r="AQ63" s="3">
        <v>0</v>
      </c>
      <c r="AR63" s="3">
        <v>0</v>
      </c>
      <c r="AS63" s="3">
        <v>1</v>
      </c>
      <c r="AT63" s="3">
        <v>1</v>
      </c>
      <c r="AU63" s="3">
        <v>0</v>
      </c>
      <c r="AV63" s="3">
        <v>0</v>
      </c>
      <c r="AW63" s="3">
        <v>0</v>
      </c>
      <c r="AX63" s="3">
        <v>1</v>
      </c>
      <c r="AY63" s="3">
        <v>0</v>
      </c>
      <c r="AZ63" s="16">
        <f t="shared" si="21"/>
        <v>27</v>
      </c>
      <c r="BA63" s="17">
        <f t="shared" si="22"/>
        <v>0.58695652173913049</v>
      </c>
      <c r="BB63" s="17" t="str">
        <f t="shared" si="20"/>
        <v>Pagrindinis</v>
      </c>
      <c r="BC63" s="16">
        <f t="shared" si="23"/>
        <v>8</v>
      </c>
      <c r="BD63" s="17">
        <f t="shared" si="24"/>
        <v>0.66666666666666663</v>
      </c>
      <c r="BE63" s="16">
        <f t="shared" si="25"/>
        <v>4</v>
      </c>
      <c r="BF63" s="17">
        <f t="shared" si="26"/>
        <v>0.5</v>
      </c>
      <c r="BG63" s="16">
        <f t="shared" si="27"/>
        <v>7</v>
      </c>
      <c r="BH63" s="17">
        <f t="shared" si="28"/>
        <v>0.63636363636363635</v>
      </c>
      <c r="BI63" s="16">
        <f t="shared" si="29"/>
        <v>4</v>
      </c>
      <c r="BJ63" s="17">
        <f t="shared" si="30"/>
        <v>0.8</v>
      </c>
      <c r="BK63" s="16">
        <f t="shared" si="31"/>
        <v>4</v>
      </c>
      <c r="BL63" s="17">
        <f t="shared" si="32"/>
        <v>0.4</v>
      </c>
      <c r="BM63" s="16">
        <f t="shared" si="33"/>
        <v>11</v>
      </c>
      <c r="BN63" s="17">
        <f t="shared" si="34"/>
        <v>0.6470588235294118</v>
      </c>
      <c r="BO63" s="16">
        <f t="shared" si="35"/>
        <v>12</v>
      </c>
      <c r="BP63" s="17">
        <f t="shared" si="36"/>
        <v>0.63157894736842102</v>
      </c>
      <c r="BQ63" s="16">
        <f t="shared" si="37"/>
        <v>4</v>
      </c>
      <c r="BR63" s="17">
        <f t="shared" si="38"/>
        <v>0.4</v>
      </c>
      <c r="BS63" s="16">
        <f t="shared" si="39"/>
        <v>7</v>
      </c>
    </row>
    <row r="64" spans="1:71">
      <c r="A64" s="68" t="s">
        <v>135</v>
      </c>
      <c r="B64" s="69">
        <v>808231</v>
      </c>
      <c r="C64" s="69">
        <v>31</v>
      </c>
      <c r="D64" s="70" t="s">
        <v>115</v>
      </c>
      <c r="E64" s="70" t="s">
        <v>309</v>
      </c>
      <c r="F64" s="35" t="s">
        <v>32</v>
      </c>
      <c r="G64" s="35"/>
      <c r="H64" s="35"/>
      <c r="I64" s="35"/>
      <c r="J64" s="3">
        <v>1</v>
      </c>
      <c r="K64" s="3">
        <v>0</v>
      </c>
      <c r="L64" s="3">
        <v>1</v>
      </c>
      <c r="M64" s="3">
        <v>1</v>
      </c>
      <c r="N64" s="3">
        <v>0</v>
      </c>
      <c r="O64" s="3">
        <v>0</v>
      </c>
      <c r="P64" s="3">
        <v>0</v>
      </c>
      <c r="Q64" s="3">
        <v>1</v>
      </c>
      <c r="R64" s="3">
        <v>0</v>
      </c>
      <c r="S64" s="3">
        <v>0</v>
      </c>
      <c r="T64" s="3">
        <v>0</v>
      </c>
      <c r="U64" s="3">
        <v>1</v>
      </c>
      <c r="V64" s="3">
        <v>0</v>
      </c>
      <c r="W64" s="3">
        <v>1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1</v>
      </c>
      <c r="AD64" s="3">
        <v>1</v>
      </c>
      <c r="AE64" s="3">
        <v>2</v>
      </c>
      <c r="AF64" s="3">
        <v>0</v>
      </c>
      <c r="AG64" s="3">
        <v>0</v>
      </c>
      <c r="AH64" s="3">
        <v>0</v>
      </c>
      <c r="AI64" s="3">
        <v>0</v>
      </c>
      <c r="AJ64" s="3">
        <v>0</v>
      </c>
      <c r="AK64" s="3">
        <v>0</v>
      </c>
      <c r="AL64" s="3">
        <v>0</v>
      </c>
      <c r="AM64" s="3">
        <v>1</v>
      </c>
      <c r="AN64" s="3">
        <v>0</v>
      </c>
      <c r="AO64" s="3">
        <v>1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16">
        <f t="shared" si="21"/>
        <v>12</v>
      </c>
      <c r="BA64" s="17">
        <f t="shared" si="22"/>
        <v>0.2608695652173913</v>
      </c>
      <c r="BB64" s="17" t="str">
        <f t="shared" si="20"/>
        <v>Patenkinamas</v>
      </c>
      <c r="BC64" s="16">
        <f t="shared" si="23"/>
        <v>6</v>
      </c>
      <c r="BD64" s="17">
        <f t="shared" si="24"/>
        <v>0.5</v>
      </c>
      <c r="BE64" s="16">
        <f t="shared" si="25"/>
        <v>0</v>
      </c>
      <c r="BF64" s="17">
        <f t="shared" si="26"/>
        <v>0</v>
      </c>
      <c r="BG64" s="16">
        <f t="shared" si="27"/>
        <v>3</v>
      </c>
      <c r="BH64" s="17">
        <f t="shared" si="28"/>
        <v>0.27272727272727271</v>
      </c>
      <c r="BI64" s="16">
        <f t="shared" si="29"/>
        <v>2</v>
      </c>
      <c r="BJ64" s="17">
        <f t="shared" si="30"/>
        <v>0.4</v>
      </c>
      <c r="BK64" s="16">
        <f t="shared" si="31"/>
        <v>1</v>
      </c>
      <c r="BL64" s="17">
        <f t="shared" si="32"/>
        <v>0.1</v>
      </c>
      <c r="BM64" s="16">
        <f t="shared" si="33"/>
        <v>4</v>
      </c>
      <c r="BN64" s="17">
        <f t="shared" si="34"/>
        <v>0.23529411764705882</v>
      </c>
      <c r="BO64" s="16">
        <f t="shared" si="35"/>
        <v>7</v>
      </c>
      <c r="BP64" s="17">
        <f t="shared" si="36"/>
        <v>0.36842105263157893</v>
      </c>
      <c r="BQ64" s="16">
        <f t="shared" si="37"/>
        <v>1</v>
      </c>
      <c r="BR64" s="17">
        <f t="shared" si="38"/>
        <v>0.1</v>
      </c>
      <c r="BS64" s="16">
        <f t="shared" si="39"/>
        <v>3</v>
      </c>
    </row>
    <row r="65" spans="1:71">
      <c r="A65" s="68" t="s">
        <v>136</v>
      </c>
      <c r="B65" s="69">
        <v>808301</v>
      </c>
      <c r="C65" s="69">
        <v>1</v>
      </c>
      <c r="D65" s="70" t="s">
        <v>269</v>
      </c>
      <c r="E65" s="70" t="s">
        <v>310</v>
      </c>
      <c r="F65" s="35" t="s">
        <v>32</v>
      </c>
      <c r="G65" s="35"/>
      <c r="H65" s="35"/>
      <c r="I65" s="35"/>
      <c r="J65" s="3">
        <v>1</v>
      </c>
      <c r="K65" s="3">
        <v>1</v>
      </c>
      <c r="L65" s="3">
        <v>1</v>
      </c>
      <c r="M65" s="3">
        <v>1</v>
      </c>
      <c r="N65" s="3">
        <v>0</v>
      </c>
      <c r="O65" s="3">
        <v>1</v>
      </c>
      <c r="P65" s="3">
        <v>1</v>
      </c>
      <c r="Q65" s="3">
        <v>1</v>
      </c>
      <c r="R65" s="3">
        <v>0</v>
      </c>
      <c r="S65" s="3">
        <v>1</v>
      </c>
      <c r="T65" s="3">
        <v>1</v>
      </c>
      <c r="U65" s="3">
        <v>1</v>
      </c>
      <c r="V65" s="3">
        <v>0</v>
      </c>
      <c r="W65" s="3">
        <v>0</v>
      </c>
      <c r="X65" s="3">
        <v>0</v>
      </c>
      <c r="Y65" s="3">
        <v>1</v>
      </c>
      <c r="Z65" s="3">
        <v>1</v>
      </c>
      <c r="AA65" s="3">
        <v>0</v>
      </c>
      <c r="AB65" s="3">
        <v>1</v>
      </c>
      <c r="AC65" s="3">
        <v>0</v>
      </c>
      <c r="AD65" s="3">
        <v>0</v>
      </c>
      <c r="AE65" s="3">
        <v>1</v>
      </c>
      <c r="AF65" s="3">
        <v>0</v>
      </c>
      <c r="AG65" s="3">
        <v>0</v>
      </c>
      <c r="AH65" s="3">
        <v>1</v>
      </c>
      <c r="AI65" s="3">
        <v>1</v>
      </c>
      <c r="AJ65" s="3">
        <v>0</v>
      </c>
      <c r="AK65" s="3">
        <v>0</v>
      </c>
      <c r="AL65" s="3">
        <v>1</v>
      </c>
      <c r="AM65" s="3">
        <v>1</v>
      </c>
      <c r="AN65" s="3">
        <v>1</v>
      </c>
      <c r="AO65" s="3">
        <v>1</v>
      </c>
      <c r="AP65" s="3">
        <v>0</v>
      </c>
      <c r="AQ65" s="3">
        <v>1</v>
      </c>
      <c r="AR65" s="3">
        <v>0</v>
      </c>
      <c r="AS65" s="3">
        <v>0</v>
      </c>
      <c r="AT65" s="3">
        <v>0</v>
      </c>
      <c r="AU65" s="3">
        <v>0</v>
      </c>
      <c r="AV65" s="3">
        <v>1</v>
      </c>
      <c r="AW65" s="3">
        <v>0</v>
      </c>
      <c r="AX65" s="3">
        <v>0</v>
      </c>
      <c r="AY65" s="3">
        <v>0</v>
      </c>
      <c r="AZ65" s="16">
        <f t="shared" si="21"/>
        <v>22</v>
      </c>
      <c r="BA65" s="17">
        <f t="shared" si="22"/>
        <v>0.47826086956521741</v>
      </c>
      <c r="BB65" s="17" t="str">
        <f t="shared" si="20"/>
        <v>Pagrindinis</v>
      </c>
      <c r="BC65" s="16">
        <f t="shared" si="23"/>
        <v>6</v>
      </c>
      <c r="BD65" s="17">
        <f t="shared" si="24"/>
        <v>0.5</v>
      </c>
      <c r="BE65" s="16">
        <f t="shared" si="25"/>
        <v>3</v>
      </c>
      <c r="BF65" s="17">
        <f t="shared" si="26"/>
        <v>0.375</v>
      </c>
      <c r="BG65" s="16">
        <f t="shared" si="27"/>
        <v>5</v>
      </c>
      <c r="BH65" s="17">
        <f t="shared" si="28"/>
        <v>0.45454545454545453</v>
      </c>
      <c r="BI65" s="16">
        <f t="shared" si="29"/>
        <v>3</v>
      </c>
      <c r="BJ65" s="17">
        <f t="shared" si="30"/>
        <v>0.6</v>
      </c>
      <c r="BK65" s="16">
        <f t="shared" si="31"/>
        <v>5</v>
      </c>
      <c r="BL65" s="17">
        <f t="shared" si="32"/>
        <v>0.5</v>
      </c>
      <c r="BM65" s="16">
        <f t="shared" si="33"/>
        <v>7</v>
      </c>
      <c r="BN65" s="17">
        <f t="shared" si="34"/>
        <v>0.41176470588235292</v>
      </c>
      <c r="BO65" s="16">
        <f t="shared" si="35"/>
        <v>10</v>
      </c>
      <c r="BP65" s="17">
        <f t="shared" si="36"/>
        <v>0.52631578947368418</v>
      </c>
      <c r="BQ65" s="16">
        <f t="shared" si="37"/>
        <v>5</v>
      </c>
      <c r="BR65" s="17">
        <f t="shared" si="38"/>
        <v>0.5</v>
      </c>
      <c r="BS65" s="16">
        <f t="shared" si="39"/>
        <v>6</v>
      </c>
    </row>
    <row r="66" spans="1:71">
      <c r="A66" s="68" t="s">
        <v>136</v>
      </c>
      <c r="B66" s="69">
        <v>808302</v>
      </c>
      <c r="C66" s="69">
        <v>2</v>
      </c>
      <c r="D66" s="70" t="s">
        <v>43</v>
      </c>
      <c r="E66" s="70" t="s">
        <v>311</v>
      </c>
      <c r="F66" s="35" t="s">
        <v>36</v>
      </c>
      <c r="G66" s="35"/>
      <c r="H66" s="35"/>
      <c r="I66" s="35"/>
      <c r="J66" s="3">
        <v>1</v>
      </c>
      <c r="K66" s="3">
        <v>0</v>
      </c>
      <c r="L66" s="3">
        <v>1</v>
      </c>
      <c r="M66" s="3">
        <v>1</v>
      </c>
      <c r="N66" s="3">
        <v>0</v>
      </c>
      <c r="O66" s="3">
        <v>0</v>
      </c>
      <c r="P66" s="3">
        <v>1</v>
      </c>
      <c r="Q66" s="3">
        <v>1</v>
      </c>
      <c r="R66" s="3">
        <v>1</v>
      </c>
      <c r="S66" s="3">
        <v>0</v>
      </c>
      <c r="T66" s="3">
        <v>0</v>
      </c>
      <c r="U66" s="3">
        <v>0</v>
      </c>
      <c r="V66" s="3">
        <v>0</v>
      </c>
      <c r="W66" s="3">
        <v>1</v>
      </c>
      <c r="X66" s="3">
        <v>1</v>
      </c>
      <c r="Y66" s="3">
        <v>0</v>
      </c>
      <c r="Z66" s="3">
        <v>1</v>
      </c>
      <c r="AA66" s="3">
        <v>0</v>
      </c>
      <c r="AB66" s="3">
        <v>0</v>
      </c>
      <c r="AC66" s="3">
        <v>1</v>
      </c>
      <c r="AD66" s="3">
        <v>0</v>
      </c>
      <c r="AE66" s="3">
        <v>2</v>
      </c>
      <c r="AF66" s="3">
        <v>1</v>
      </c>
      <c r="AG66" s="3">
        <v>0</v>
      </c>
      <c r="AH66" s="3">
        <v>1</v>
      </c>
      <c r="AI66" s="3">
        <v>1</v>
      </c>
      <c r="AJ66" s="3">
        <v>0</v>
      </c>
      <c r="AK66" s="3">
        <v>0</v>
      </c>
      <c r="AL66" s="3">
        <v>0</v>
      </c>
      <c r="AM66" s="3">
        <v>1</v>
      </c>
      <c r="AN66" s="3">
        <v>1</v>
      </c>
      <c r="AO66" s="3">
        <v>1</v>
      </c>
      <c r="AP66" s="3">
        <v>1</v>
      </c>
      <c r="AQ66" s="3">
        <v>1</v>
      </c>
      <c r="AR66" s="3">
        <v>0</v>
      </c>
      <c r="AS66" s="3">
        <v>1</v>
      </c>
      <c r="AT66" s="3">
        <v>1</v>
      </c>
      <c r="AU66" s="3">
        <v>0</v>
      </c>
      <c r="AV66" s="3">
        <v>0</v>
      </c>
      <c r="AW66" s="3">
        <v>2</v>
      </c>
      <c r="AX66" s="3">
        <v>0</v>
      </c>
      <c r="AY66" s="3">
        <v>0</v>
      </c>
      <c r="AZ66" s="16">
        <f t="shared" si="21"/>
        <v>24</v>
      </c>
      <c r="BA66" s="17">
        <f t="shared" si="22"/>
        <v>0.52173913043478259</v>
      </c>
      <c r="BB66" s="17" t="str">
        <f t="shared" si="20"/>
        <v>Pagrindinis</v>
      </c>
      <c r="BC66" s="16">
        <f t="shared" si="23"/>
        <v>8</v>
      </c>
      <c r="BD66" s="17">
        <f t="shared" si="24"/>
        <v>0.66666666666666663</v>
      </c>
      <c r="BE66" s="16">
        <f t="shared" si="25"/>
        <v>5</v>
      </c>
      <c r="BF66" s="17">
        <f t="shared" si="26"/>
        <v>0.625</v>
      </c>
      <c r="BG66" s="16">
        <f t="shared" si="27"/>
        <v>6</v>
      </c>
      <c r="BH66" s="17">
        <f t="shared" si="28"/>
        <v>0.54545454545454541</v>
      </c>
      <c r="BI66" s="16">
        <f t="shared" si="29"/>
        <v>3</v>
      </c>
      <c r="BJ66" s="17">
        <f t="shared" si="30"/>
        <v>0.6</v>
      </c>
      <c r="BK66" s="16">
        <f t="shared" si="31"/>
        <v>2</v>
      </c>
      <c r="BL66" s="17">
        <f t="shared" si="32"/>
        <v>0.2</v>
      </c>
      <c r="BM66" s="16">
        <f t="shared" si="33"/>
        <v>13</v>
      </c>
      <c r="BN66" s="17">
        <f t="shared" si="34"/>
        <v>0.76470588235294112</v>
      </c>
      <c r="BO66" s="16">
        <f t="shared" si="35"/>
        <v>9</v>
      </c>
      <c r="BP66" s="17">
        <f t="shared" si="36"/>
        <v>0.47368421052631576</v>
      </c>
      <c r="BQ66" s="16">
        <f t="shared" si="37"/>
        <v>2</v>
      </c>
      <c r="BR66" s="17">
        <f t="shared" si="38"/>
        <v>0.2</v>
      </c>
      <c r="BS66" s="16">
        <f t="shared" si="39"/>
        <v>7</v>
      </c>
    </row>
    <row r="67" spans="1:71">
      <c r="A67" s="68" t="s">
        <v>136</v>
      </c>
      <c r="B67" s="69">
        <v>808303</v>
      </c>
      <c r="C67" s="69">
        <v>3</v>
      </c>
      <c r="D67" s="70" t="s">
        <v>223</v>
      </c>
      <c r="E67" s="70" t="s">
        <v>312</v>
      </c>
      <c r="F67" s="35" t="s">
        <v>32</v>
      </c>
      <c r="G67" s="35"/>
      <c r="H67" s="35"/>
      <c r="I67" s="35"/>
      <c r="J67" s="3">
        <v>1</v>
      </c>
      <c r="K67" s="3">
        <v>1</v>
      </c>
      <c r="L67" s="3">
        <v>1</v>
      </c>
      <c r="M67" s="3">
        <v>1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  <c r="X67" s="3">
        <v>0</v>
      </c>
      <c r="Y67" s="3">
        <v>1</v>
      </c>
      <c r="Z67" s="3">
        <v>1</v>
      </c>
      <c r="AA67" s="3">
        <v>1</v>
      </c>
      <c r="AB67" s="3">
        <v>1</v>
      </c>
      <c r="AC67" s="3">
        <v>1</v>
      </c>
      <c r="AD67" s="3">
        <v>1</v>
      </c>
      <c r="AE67" s="3">
        <v>2</v>
      </c>
      <c r="AF67" s="3">
        <v>1</v>
      </c>
      <c r="AG67" s="3">
        <v>0</v>
      </c>
      <c r="AH67" s="3">
        <v>1</v>
      </c>
      <c r="AI67" s="3">
        <v>1</v>
      </c>
      <c r="AJ67" s="3">
        <v>1</v>
      </c>
      <c r="AK67" s="3">
        <v>1</v>
      </c>
      <c r="AL67" s="3">
        <v>2</v>
      </c>
      <c r="AM67" s="3">
        <v>1</v>
      </c>
      <c r="AN67" s="3">
        <v>1</v>
      </c>
      <c r="AO67" s="3">
        <v>1</v>
      </c>
      <c r="AP67" s="3">
        <v>1</v>
      </c>
      <c r="AQ67" s="3">
        <v>1</v>
      </c>
      <c r="AR67" s="3">
        <v>1</v>
      </c>
      <c r="AS67" s="3">
        <v>0</v>
      </c>
      <c r="AT67" s="3">
        <v>0</v>
      </c>
      <c r="AU67" s="3">
        <v>1</v>
      </c>
      <c r="AV67" s="3">
        <v>1</v>
      </c>
      <c r="AW67" s="3">
        <v>2</v>
      </c>
      <c r="AX67" s="3">
        <v>1</v>
      </c>
      <c r="AY67" s="3">
        <v>1</v>
      </c>
      <c r="AZ67" s="16">
        <f t="shared" si="21"/>
        <v>42</v>
      </c>
      <c r="BA67" s="17">
        <f t="shared" si="22"/>
        <v>0.91304347826086951</v>
      </c>
      <c r="BB67" s="17" t="str">
        <f t="shared" si="20"/>
        <v>Aukštesnysis</v>
      </c>
      <c r="BC67" s="16">
        <f t="shared" si="23"/>
        <v>12</v>
      </c>
      <c r="BD67" s="17">
        <f t="shared" si="24"/>
        <v>1</v>
      </c>
      <c r="BE67" s="16">
        <f t="shared" si="25"/>
        <v>6</v>
      </c>
      <c r="BF67" s="17">
        <f t="shared" si="26"/>
        <v>0.75</v>
      </c>
      <c r="BG67" s="16">
        <f t="shared" si="27"/>
        <v>10</v>
      </c>
      <c r="BH67" s="17">
        <f t="shared" si="28"/>
        <v>0.90909090909090906</v>
      </c>
      <c r="BI67" s="16">
        <f t="shared" si="29"/>
        <v>5</v>
      </c>
      <c r="BJ67" s="17">
        <f t="shared" si="30"/>
        <v>1</v>
      </c>
      <c r="BK67" s="16">
        <f t="shared" si="31"/>
        <v>9</v>
      </c>
      <c r="BL67" s="17">
        <f t="shared" si="32"/>
        <v>0.9</v>
      </c>
      <c r="BM67" s="16">
        <f t="shared" si="33"/>
        <v>14</v>
      </c>
      <c r="BN67" s="17">
        <f t="shared" si="34"/>
        <v>0.82352941176470584</v>
      </c>
      <c r="BO67" s="16">
        <f t="shared" si="35"/>
        <v>19</v>
      </c>
      <c r="BP67" s="17">
        <f t="shared" si="36"/>
        <v>1</v>
      </c>
      <c r="BQ67" s="16">
        <f t="shared" si="37"/>
        <v>9</v>
      </c>
      <c r="BR67" s="17">
        <f t="shared" si="38"/>
        <v>0.9</v>
      </c>
      <c r="BS67" s="16">
        <f t="shared" si="39"/>
        <v>10</v>
      </c>
    </row>
    <row r="68" spans="1:71">
      <c r="A68" s="68" t="s">
        <v>136</v>
      </c>
      <c r="B68" s="69">
        <v>808304</v>
      </c>
      <c r="C68" s="69">
        <v>4</v>
      </c>
      <c r="D68" s="70" t="s">
        <v>313</v>
      </c>
      <c r="E68" s="70" t="s">
        <v>314</v>
      </c>
      <c r="F68" s="35" t="s">
        <v>32</v>
      </c>
      <c r="G68" s="35"/>
      <c r="H68" s="35"/>
      <c r="I68" s="35"/>
      <c r="J68" s="3">
        <v>1</v>
      </c>
      <c r="K68" s="3">
        <v>1</v>
      </c>
      <c r="L68" s="3">
        <v>1</v>
      </c>
      <c r="M68" s="3">
        <v>1</v>
      </c>
      <c r="N68" s="3">
        <v>0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0</v>
      </c>
      <c r="U68" s="3">
        <v>1</v>
      </c>
      <c r="V68" s="3">
        <v>1</v>
      </c>
      <c r="W68" s="3">
        <v>1</v>
      </c>
      <c r="X68" s="3">
        <v>0</v>
      </c>
      <c r="Y68" s="3">
        <v>1</v>
      </c>
      <c r="Z68" s="3">
        <v>1</v>
      </c>
      <c r="AA68" s="3">
        <v>1</v>
      </c>
      <c r="AB68" s="3">
        <v>1</v>
      </c>
      <c r="AC68" s="3">
        <v>1</v>
      </c>
      <c r="AD68" s="3">
        <v>1</v>
      </c>
      <c r="AE68" s="3">
        <v>1</v>
      </c>
      <c r="AF68" s="3">
        <v>1</v>
      </c>
      <c r="AG68" s="3">
        <v>0</v>
      </c>
      <c r="AH68" s="3">
        <v>1</v>
      </c>
      <c r="AI68" s="3">
        <v>1</v>
      </c>
      <c r="AJ68" s="3">
        <v>0</v>
      </c>
      <c r="AK68" s="3">
        <v>1</v>
      </c>
      <c r="AL68" s="3">
        <v>2</v>
      </c>
      <c r="AM68" s="3">
        <v>1</v>
      </c>
      <c r="AN68" s="3">
        <v>0</v>
      </c>
      <c r="AO68" s="3">
        <v>1</v>
      </c>
      <c r="AP68" s="3">
        <v>1</v>
      </c>
      <c r="AQ68" s="3">
        <v>1</v>
      </c>
      <c r="AR68" s="3">
        <v>1</v>
      </c>
      <c r="AS68" s="3">
        <v>0</v>
      </c>
      <c r="AT68" s="3">
        <v>0</v>
      </c>
      <c r="AU68" s="3">
        <v>1</v>
      </c>
      <c r="AV68" s="3">
        <v>1</v>
      </c>
      <c r="AW68" s="3">
        <v>2</v>
      </c>
      <c r="AX68" s="3">
        <v>1</v>
      </c>
      <c r="AY68" s="3">
        <v>1</v>
      </c>
      <c r="AZ68" s="16">
        <f t="shared" ref="AZ68:AZ131" si="40">IF((COUNTA(J68:AY68))&gt;0,(SUM(J68:AY68)), "Tuščias")</f>
        <v>36</v>
      </c>
      <c r="BA68" s="17">
        <f t="shared" ref="BA68:BA131" si="41">IF((COUNTA(J68:AY68))&gt;0,(AZ68/46 ), "Tuščias")</f>
        <v>0.78260869565217395</v>
      </c>
      <c r="BB68" s="17" t="str">
        <f t="shared" ref="BB68:BB131" si="42">IF(AZ68&lt;=7,"Nepatenkinamas",IF(AZ68&lt;=21,"Patenkinamas", IF(AZ68&lt;=36,"Pagrindinis", IF(AZ68&lt;=46, "Aukštesnysis", "Neatliko")) ))</f>
        <v>Pagrindinis</v>
      </c>
      <c r="BC68" s="16">
        <f t="shared" ref="BC68:BC131" si="43">IF((COUNTA(J68:AY68))&gt;0,(J68+K68+Q68+R68+Z68+AC68+AD68+AE68+AI68+AJ68+AU68), "Tuščias")</f>
        <v>10</v>
      </c>
      <c r="BD68" s="17">
        <f t="shared" ref="BD68:BD131" si="44">IF((COUNTA(J68:AY68))&gt;0,(BC68/12), "Tuščias")</f>
        <v>0.83333333333333337</v>
      </c>
      <c r="BE68" s="16">
        <f t="shared" ref="BE68:BE131" si="45">IF((COUNTA(J68:AY68))&gt;0,(P68+Y68+AB68+AK68+AS68+AT68+AW68), "Tuščias")</f>
        <v>6</v>
      </c>
      <c r="BF68" s="17">
        <f t="shared" ref="BF68:BF131" si="46">IF((COUNTA(J68:AY68))&gt;0,(BE68/8), "Tuščias")</f>
        <v>0.75</v>
      </c>
      <c r="BG68" s="16">
        <f t="shared" ref="BG68:BG131" si="47">IF((COUNTA(J68:AY68))&gt;0,(T68+U68+W68+X68+AN68+AO68+AP68+AQ68+AR68+AX68+AY68), "Tuščias")</f>
        <v>8</v>
      </c>
      <c r="BH68" s="17">
        <f t="shared" ref="BH68:BH131" si="48">IF((COUNTA(J68:AY68))&gt;0,(BG68/11), "Tuščias")</f>
        <v>0.72727272727272729</v>
      </c>
      <c r="BI68" s="16">
        <f t="shared" ref="BI68:BI131" si="49" xml:space="preserve"> IF((COUNTA(J68:AY68))&gt;0,(L68+M68+N68+AH68), "Tuščias")</f>
        <v>3</v>
      </c>
      <c r="BJ68" s="17">
        <f t="shared" ref="BJ68:BJ131" si="50">IF((COUNTA(J68:AY68))&gt;0,(BI68/5), "Tuščias")</f>
        <v>0.6</v>
      </c>
      <c r="BK68" s="16">
        <f t="shared" ref="BK68:BK131" si="51" xml:space="preserve"> IF((COUNTA(J68:AY68))&gt;0,(O68+S68+V68+AA68+AF68+AG68+AL68+AM68+AV68), "Tuščias")</f>
        <v>9</v>
      </c>
      <c r="BL68" s="17">
        <f t="shared" ref="BL68:BL131" si="52">IF((COUNTA(J68:AY68))&gt;0,(BK68/10), "Tuščias")</f>
        <v>0.9</v>
      </c>
      <c r="BM68" s="16">
        <f t="shared" ref="BM68:BM131" si="53" xml:space="preserve"> IF((COUNTA(J68:AY68))&gt;0,(J68+M68+P68+Q68+R68+W68+X68+AI68+AJ68+AK68+AN68+AP68+AQ68+AR68+AS68+AT68+AY68), "Tuščias")</f>
        <v>12</v>
      </c>
      <c r="BN68" s="17">
        <f t="shared" ref="BN68:BN131" si="54">IF((COUNTA(J68:AY68))&gt;0,(BM68/17), "Tuščias")</f>
        <v>0.70588235294117652</v>
      </c>
      <c r="BO68" s="16">
        <f t="shared" ref="BO68:BO131" si="55">IF((COUNTA(J68:AY68))&gt;0,(K68+L68+N68+T68+U68+Y68+Z68+AB68+AC68+AD68+AE68+AH68+AO68+AU68+AW68+AX68), "Tuščias")</f>
        <v>15</v>
      </c>
      <c r="BP68" s="17">
        <f t="shared" ref="BP68:BP131" si="56">IF((COUNTA(J68:AY68))&gt;0,(BO68/19), "Tuščias")</f>
        <v>0.78947368421052633</v>
      </c>
      <c r="BQ68" s="16">
        <f t="shared" ref="BQ68:BQ131" si="57">IF((COUNTA(J68:AY68))&gt;0,(O68+S68+V68+AA68+AF68+AG68+AL68+AM68+AV68), "Tuščias")</f>
        <v>9</v>
      </c>
      <c r="BR68" s="17">
        <f t="shared" ref="BR68:BR131" si="58">IF((COUNTA(J68:AY68))&gt;0,(BQ68/10), "Tuščias")</f>
        <v>0.9</v>
      </c>
      <c r="BS68" s="16">
        <f t="shared" ref="BS68:BS131" si="59">IF(AZ68&lt;=5,1,IF(AZ68&lt;=9,2, IF(AZ68&lt;=13,3, IF(AZ68&lt;=16,4,  IF(AZ68&lt;=20,5,  IF(AZ68&lt;=23,6,  IF(AZ68&lt;=27,7,  IF(AZ68&lt;=31,8,  IF(AZ68&lt;=36,9,  IF(AZ68&lt;=46,10, "Tuščias"))))))))))</f>
        <v>9</v>
      </c>
    </row>
    <row r="69" spans="1:71">
      <c r="A69" s="68" t="s">
        <v>136</v>
      </c>
      <c r="B69" s="69">
        <v>808305</v>
      </c>
      <c r="C69" s="69">
        <v>5</v>
      </c>
      <c r="D69" s="70" t="s">
        <v>43</v>
      </c>
      <c r="E69" s="70" t="s">
        <v>315</v>
      </c>
      <c r="F69" s="35" t="s">
        <v>36</v>
      </c>
      <c r="G69" s="35" t="s">
        <v>34</v>
      </c>
      <c r="H69" s="35" t="s">
        <v>34</v>
      </c>
      <c r="I69" s="35" t="s">
        <v>34</v>
      </c>
      <c r="J69" s="3">
        <v>1</v>
      </c>
      <c r="K69" s="3">
        <v>0</v>
      </c>
      <c r="L69" s="3">
        <v>1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1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16">
        <f t="shared" si="40"/>
        <v>3</v>
      </c>
      <c r="BA69" s="17">
        <f t="shared" si="41"/>
        <v>6.5217391304347824E-2</v>
      </c>
      <c r="BB69" s="17" t="str">
        <f t="shared" si="42"/>
        <v>Nepatenkinamas</v>
      </c>
      <c r="BC69" s="16">
        <f t="shared" si="43"/>
        <v>1</v>
      </c>
      <c r="BD69" s="17">
        <f t="shared" si="44"/>
        <v>8.3333333333333329E-2</v>
      </c>
      <c r="BE69" s="16">
        <f t="shared" si="45"/>
        <v>0</v>
      </c>
      <c r="BF69" s="17">
        <f t="shared" si="46"/>
        <v>0</v>
      </c>
      <c r="BG69" s="16">
        <f t="shared" si="47"/>
        <v>1</v>
      </c>
      <c r="BH69" s="17">
        <f t="shared" si="48"/>
        <v>9.0909090909090912E-2</v>
      </c>
      <c r="BI69" s="16">
        <f t="shared" si="49"/>
        <v>1</v>
      </c>
      <c r="BJ69" s="17">
        <f t="shared" si="50"/>
        <v>0.2</v>
      </c>
      <c r="BK69" s="16">
        <f t="shared" si="51"/>
        <v>0</v>
      </c>
      <c r="BL69" s="17">
        <f t="shared" si="52"/>
        <v>0</v>
      </c>
      <c r="BM69" s="16">
        <f t="shared" si="53"/>
        <v>1</v>
      </c>
      <c r="BN69" s="17">
        <f t="shared" si="54"/>
        <v>5.8823529411764705E-2</v>
      </c>
      <c r="BO69" s="16">
        <f t="shared" si="55"/>
        <v>2</v>
      </c>
      <c r="BP69" s="17">
        <f t="shared" si="56"/>
        <v>0.10526315789473684</v>
      </c>
      <c r="BQ69" s="16">
        <f t="shared" si="57"/>
        <v>0</v>
      </c>
      <c r="BR69" s="17">
        <f t="shared" si="58"/>
        <v>0</v>
      </c>
      <c r="BS69" s="16">
        <f t="shared" si="59"/>
        <v>1</v>
      </c>
    </row>
    <row r="70" spans="1:71">
      <c r="A70" s="68" t="s">
        <v>136</v>
      </c>
      <c r="B70" s="69">
        <v>808306</v>
      </c>
      <c r="C70" s="69">
        <v>6</v>
      </c>
      <c r="D70" s="70" t="s">
        <v>316</v>
      </c>
      <c r="E70" s="70" t="s">
        <v>317</v>
      </c>
      <c r="F70" s="35" t="s">
        <v>36</v>
      </c>
      <c r="G70" s="35"/>
      <c r="H70" s="35"/>
      <c r="I70" s="35"/>
      <c r="J70" s="3">
        <v>1</v>
      </c>
      <c r="K70" s="3">
        <v>1</v>
      </c>
      <c r="L70" s="3">
        <v>1</v>
      </c>
      <c r="M70" s="3">
        <v>1</v>
      </c>
      <c r="N70" s="3">
        <v>2</v>
      </c>
      <c r="O70" s="3">
        <v>1</v>
      </c>
      <c r="P70" s="3">
        <v>1</v>
      </c>
      <c r="Q70" s="3">
        <v>1</v>
      </c>
      <c r="R70" s="3">
        <v>1</v>
      </c>
      <c r="S70" s="3">
        <v>0</v>
      </c>
      <c r="T70" s="3">
        <v>1</v>
      </c>
      <c r="U70" s="3">
        <v>1</v>
      </c>
      <c r="V70" s="3">
        <v>1</v>
      </c>
      <c r="W70" s="3">
        <v>1</v>
      </c>
      <c r="X70" s="3">
        <v>1</v>
      </c>
      <c r="Y70" s="3">
        <v>1</v>
      </c>
      <c r="Z70" s="3">
        <v>1</v>
      </c>
      <c r="AA70" s="3">
        <v>1</v>
      </c>
      <c r="AB70" s="3">
        <v>0</v>
      </c>
      <c r="AC70" s="3">
        <v>1</v>
      </c>
      <c r="AD70" s="3">
        <v>0</v>
      </c>
      <c r="AE70" s="3">
        <v>2</v>
      </c>
      <c r="AF70" s="3">
        <v>1</v>
      </c>
      <c r="AG70" s="3">
        <v>1</v>
      </c>
      <c r="AH70" s="3">
        <v>1</v>
      </c>
      <c r="AI70" s="3">
        <v>1</v>
      </c>
      <c r="AJ70" s="3">
        <v>1</v>
      </c>
      <c r="AK70" s="3">
        <v>1</v>
      </c>
      <c r="AL70" s="3">
        <v>2</v>
      </c>
      <c r="AM70" s="3">
        <v>1</v>
      </c>
      <c r="AN70" s="3">
        <v>1</v>
      </c>
      <c r="AO70" s="3">
        <v>1</v>
      </c>
      <c r="AP70" s="3">
        <v>1</v>
      </c>
      <c r="AQ70" s="3">
        <v>1</v>
      </c>
      <c r="AR70" s="3">
        <v>1</v>
      </c>
      <c r="AS70" s="3">
        <v>1</v>
      </c>
      <c r="AT70" s="3">
        <v>0</v>
      </c>
      <c r="AU70" s="3">
        <v>1</v>
      </c>
      <c r="AV70" s="3">
        <v>1</v>
      </c>
      <c r="AW70" s="3">
        <v>2</v>
      </c>
      <c r="AX70" s="3">
        <v>1</v>
      </c>
      <c r="AY70" s="3">
        <v>1</v>
      </c>
      <c r="AZ70" s="16">
        <f t="shared" si="40"/>
        <v>42</v>
      </c>
      <c r="BA70" s="17">
        <f t="shared" si="41"/>
        <v>0.91304347826086951</v>
      </c>
      <c r="BB70" s="17" t="str">
        <f t="shared" si="42"/>
        <v>Aukštesnysis</v>
      </c>
      <c r="BC70" s="16">
        <f t="shared" si="43"/>
        <v>11</v>
      </c>
      <c r="BD70" s="17">
        <f t="shared" si="44"/>
        <v>0.91666666666666663</v>
      </c>
      <c r="BE70" s="16">
        <f t="shared" si="45"/>
        <v>6</v>
      </c>
      <c r="BF70" s="17">
        <f t="shared" si="46"/>
        <v>0.75</v>
      </c>
      <c r="BG70" s="16">
        <f t="shared" si="47"/>
        <v>11</v>
      </c>
      <c r="BH70" s="17">
        <f t="shared" si="48"/>
        <v>1</v>
      </c>
      <c r="BI70" s="16">
        <f t="shared" si="49"/>
        <v>5</v>
      </c>
      <c r="BJ70" s="17">
        <f t="shared" si="50"/>
        <v>1</v>
      </c>
      <c r="BK70" s="16">
        <f t="shared" si="51"/>
        <v>9</v>
      </c>
      <c r="BL70" s="17">
        <f t="shared" si="52"/>
        <v>0.9</v>
      </c>
      <c r="BM70" s="16">
        <f t="shared" si="53"/>
        <v>16</v>
      </c>
      <c r="BN70" s="17">
        <f t="shared" si="54"/>
        <v>0.94117647058823528</v>
      </c>
      <c r="BO70" s="16">
        <f t="shared" si="55"/>
        <v>17</v>
      </c>
      <c r="BP70" s="17">
        <f t="shared" si="56"/>
        <v>0.89473684210526316</v>
      </c>
      <c r="BQ70" s="16">
        <f t="shared" si="57"/>
        <v>9</v>
      </c>
      <c r="BR70" s="17">
        <f t="shared" si="58"/>
        <v>0.9</v>
      </c>
      <c r="BS70" s="16">
        <f t="shared" si="59"/>
        <v>10</v>
      </c>
    </row>
    <row r="71" spans="1:71">
      <c r="A71" s="68" t="s">
        <v>136</v>
      </c>
      <c r="B71" s="69">
        <v>808307</v>
      </c>
      <c r="C71" s="69">
        <v>7</v>
      </c>
      <c r="D71" s="70" t="s">
        <v>114</v>
      </c>
      <c r="E71" s="70" t="s">
        <v>318</v>
      </c>
      <c r="F71" s="35" t="s">
        <v>36</v>
      </c>
      <c r="G71" s="35"/>
      <c r="H71" s="35"/>
      <c r="I71" s="35"/>
      <c r="J71" s="3">
        <v>1</v>
      </c>
      <c r="K71" s="3">
        <v>1</v>
      </c>
      <c r="L71" s="3">
        <v>1</v>
      </c>
      <c r="M71" s="3">
        <v>0</v>
      </c>
      <c r="N71" s="3">
        <v>1</v>
      </c>
      <c r="O71" s="3">
        <v>0</v>
      </c>
      <c r="P71" s="3">
        <v>2</v>
      </c>
      <c r="Q71" s="3">
        <v>1</v>
      </c>
      <c r="R71" s="3">
        <v>1</v>
      </c>
      <c r="S71" s="3">
        <v>1</v>
      </c>
      <c r="T71" s="3">
        <v>1</v>
      </c>
      <c r="U71" s="3">
        <v>0</v>
      </c>
      <c r="V71" s="3">
        <v>0</v>
      </c>
      <c r="W71" s="3">
        <v>1</v>
      </c>
      <c r="X71" s="3">
        <v>0</v>
      </c>
      <c r="Y71" s="3">
        <v>1</v>
      </c>
      <c r="Z71" s="3">
        <v>1</v>
      </c>
      <c r="AA71" s="3">
        <v>0</v>
      </c>
      <c r="AB71" s="3">
        <v>1</v>
      </c>
      <c r="AC71" s="3">
        <v>0</v>
      </c>
      <c r="AD71" s="3">
        <v>1</v>
      </c>
      <c r="AE71" s="3">
        <v>1</v>
      </c>
      <c r="AF71" s="3">
        <v>1</v>
      </c>
      <c r="AG71" s="3">
        <v>2</v>
      </c>
      <c r="AH71" s="3">
        <v>1</v>
      </c>
      <c r="AI71" s="3">
        <v>1</v>
      </c>
      <c r="AJ71" s="3">
        <v>1</v>
      </c>
      <c r="AK71" s="3">
        <v>1</v>
      </c>
      <c r="AL71" s="3">
        <v>2</v>
      </c>
      <c r="AM71" s="3">
        <v>1</v>
      </c>
      <c r="AN71" s="3">
        <v>1</v>
      </c>
      <c r="AO71" s="3">
        <v>1</v>
      </c>
      <c r="AP71" s="3">
        <v>1</v>
      </c>
      <c r="AQ71" s="3">
        <v>1</v>
      </c>
      <c r="AR71" s="3">
        <v>1</v>
      </c>
      <c r="AS71" s="3">
        <v>1</v>
      </c>
      <c r="AT71" s="3">
        <v>0</v>
      </c>
      <c r="AU71" s="3">
        <v>0</v>
      </c>
      <c r="AV71" s="3">
        <v>1</v>
      </c>
      <c r="AW71" s="3">
        <v>2</v>
      </c>
      <c r="AX71" s="3">
        <v>1</v>
      </c>
      <c r="AY71" s="3">
        <v>0</v>
      </c>
      <c r="AZ71" s="16">
        <f t="shared" si="40"/>
        <v>36</v>
      </c>
      <c r="BA71" s="17">
        <f t="shared" si="41"/>
        <v>0.78260869565217395</v>
      </c>
      <c r="BB71" s="17" t="str">
        <f t="shared" si="42"/>
        <v>Pagrindinis</v>
      </c>
      <c r="BC71" s="16">
        <f t="shared" si="43"/>
        <v>9</v>
      </c>
      <c r="BD71" s="17">
        <f t="shared" si="44"/>
        <v>0.75</v>
      </c>
      <c r="BE71" s="16">
        <f t="shared" si="45"/>
        <v>8</v>
      </c>
      <c r="BF71" s="17">
        <f t="shared" si="46"/>
        <v>1</v>
      </c>
      <c r="BG71" s="16">
        <f t="shared" si="47"/>
        <v>8</v>
      </c>
      <c r="BH71" s="17">
        <f t="shared" si="48"/>
        <v>0.72727272727272729</v>
      </c>
      <c r="BI71" s="16">
        <f t="shared" si="49"/>
        <v>3</v>
      </c>
      <c r="BJ71" s="17">
        <f t="shared" si="50"/>
        <v>0.6</v>
      </c>
      <c r="BK71" s="16">
        <f t="shared" si="51"/>
        <v>8</v>
      </c>
      <c r="BL71" s="17">
        <f t="shared" si="52"/>
        <v>0.8</v>
      </c>
      <c r="BM71" s="16">
        <f t="shared" si="53"/>
        <v>14</v>
      </c>
      <c r="BN71" s="17">
        <f t="shared" si="54"/>
        <v>0.82352941176470584</v>
      </c>
      <c r="BO71" s="16">
        <f t="shared" si="55"/>
        <v>14</v>
      </c>
      <c r="BP71" s="17">
        <f t="shared" si="56"/>
        <v>0.73684210526315785</v>
      </c>
      <c r="BQ71" s="16">
        <f t="shared" si="57"/>
        <v>8</v>
      </c>
      <c r="BR71" s="17">
        <f t="shared" si="58"/>
        <v>0.8</v>
      </c>
      <c r="BS71" s="16">
        <f t="shared" si="59"/>
        <v>9</v>
      </c>
    </row>
    <row r="72" spans="1:71">
      <c r="A72" s="68" t="s">
        <v>136</v>
      </c>
      <c r="B72" s="69">
        <v>808308</v>
      </c>
      <c r="C72" s="69">
        <v>8</v>
      </c>
      <c r="D72" s="70" t="s">
        <v>223</v>
      </c>
      <c r="E72" s="70" t="s">
        <v>319</v>
      </c>
      <c r="F72" s="35" t="s">
        <v>32</v>
      </c>
      <c r="G72" s="35"/>
      <c r="H72" s="35"/>
      <c r="I72" s="35"/>
      <c r="J72" s="3">
        <v>1</v>
      </c>
      <c r="K72" s="3">
        <v>1</v>
      </c>
      <c r="L72" s="3">
        <v>1</v>
      </c>
      <c r="M72" s="3">
        <v>1</v>
      </c>
      <c r="N72" s="3">
        <v>2</v>
      </c>
      <c r="O72" s="3">
        <v>0</v>
      </c>
      <c r="P72" s="3">
        <v>1</v>
      </c>
      <c r="Q72" s="3">
        <v>1</v>
      </c>
      <c r="R72" s="3">
        <v>1</v>
      </c>
      <c r="S72" s="3">
        <v>0</v>
      </c>
      <c r="T72" s="3">
        <v>1</v>
      </c>
      <c r="U72" s="3">
        <v>1</v>
      </c>
      <c r="V72" s="3">
        <v>1</v>
      </c>
      <c r="W72" s="3">
        <v>0</v>
      </c>
      <c r="X72" s="3">
        <v>1</v>
      </c>
      <c r="Y72" s="3">
        <v>1</v>
      </c>
      <c r="Z72" s="3">
        <v>1</v>
      </c>
      <c r="AA72" s="3">
        <v>0</v>
      </c>
      <c r="AB72" s="3">
        <v>0</v>
      </c>
      <c r="AC72" s="3">
        <v>1</v>
      </c>
      <c r="AD72" s="3">
        <v>0</v>
      </c>
      <c r="AE72" s="3">
        <v>2</v>
      </c>
      <c r="AF72" s="3">
        <v>1</v>
      </c>
      <c r="AG72" s="3">
        <v>0</v>
      </c>
      <c r="AH72" s="3">
        <v>1</v>
      </c>
      <c r="AI72" s="3">
        <v>1</v>
      </c>
      <c r="AJ72" s="3">
        <v>0</v>
      </c>
      <c r="AK72" s="3">
        <v>1</v>
      </c>
      <c r="AL72" s="3">
        <v>0</v>
      </c>
      <c r="AM72" s="3">
        <v>1</v>
      </c>
      <c r="AN72" s="3">
        <v>1</v>
      </c>
      <c r="AO72" s="3">
        <v>1</v>
      </c>
      <c r="AP72" s="3">
        <v>1</v>
      </c>
      <c r="AQ72" s="3">
        <v>1</v>
      </c>
      <c r="AR72" s="3">
        <v>1</v>
      </c>
      <c r="AS72" s="3">
        <v>0</v>
      </c>
      <c r="AT72" s="3">
        <v>1</v>
      </c>
      <c r="AU72" s="3">
        <v>0</v>
      </c>
      <c r="AV72" s="3">
        <v>0</v>
      </c>
      <c r="AW72" s="3">
        <v>1</v>
      </c>
      <c r="AX72" s="3">
        <v>0</v>
      </c>
      <c r="AY72" s="3">
        <v>0</v>
      </c>
      <c r="AZ72" s="16">
        <f t="shared" si="40"/>
        <v>30</v>
      </c>
      <c r="BA72" s="17">
        <f t="shared" si="41"/>
        <v>0.65217391304347827</v>
      </c>
      <c r="BB72" s="17" t="str">
        <f t="shared" si="42"/>
        <v>Pagrindinis</v>
      </c>
      <c r="BC72" s="16">
        <f t="shared" si="43"/>
        <v>9</v>
      </c>
      <c r="BD72" s="17">
        <f t="shared" si="44"/>
        <v>0.75</v>
      </c>
      <c r="BE72" s="16">
        <f t="shared" si="45"/>
        <v>5</v>
      </c>
      <c r="BF72" s="17">
        <f t="shared" si="46"/>
        <v>0.625</v>
      </c>
      <c r="BG72" s="16">
        <f t="shared" si="47"/>
        <v>8</v>
      </c>
      <c r="BH72" s="17">
        <f t="shared" si="48"/>
        <v>0.72727272727272729</v>
      </c>
      <c r="BI72" s="16">
        <f t="shared" si="49"/>
        <v>5</v>
      </c>
      <c r="BJ72" s="17">
        <f t="shared" si="50"/>
        <v>1</v>
      </c>
      <c r="BK72" s="16">
        <f t="shared" si="51"/>
        <v>3</v>
      </c>
      <c r="BL72" s="17">
        <f t="shared" si="52"/>
        <v>0.3</v>
      </c>
      <c r="BM72" s="16">
        <f t="shared" si="53"/>
        <v>13</v>
      </c>
      <c r="BN72" s="17">
        <f t="shared" si="54"/>
        <v>0.76470588235294112</v>
      </c>
      <c r="BO72" s="16">
        <f t="shared" si="55"/>
        <v>14</v>
      </c>
      <c r="BP72" s="17">
        <f t="shared" si="56"/>
        <v>0.73684210526315785</v>
      </c>
      <c r="BQ72" s="16">
        <f t="shared" si="57"/>
        <v>3</v>
      </c>
      <c r="BR72" s="17">
        <f t="shared" si="58"/>
        <v>0.3</v>
      </c>
      <c r="BS72" s="16">
        <f t="shared" si="59"/>
        <v>8</v>
      </c>
    </row>
    <row r="73" spans="1:71">
      <c r="A73" s="68" t="s">
        <v>136</v>
      </c>
      <c r="B73" s="69">
        <v>808309</v>
      </c>
      <c r="C73" s="69">
        <v>9</v>
      </c>
      <c r="D73" s="70" t="s">
        <v>120</v>
      </c>
      <c r="E73" s="70" t="s">
        <v>320</v>
      </c>
      <c r="F73" s="35" t="s">
        <v>36</v>
      </c>
      <c r="G73" s="35"/>
      <c r="H73" s="35"/>
      <c r="I73" s="35"/>
      <c r="J73" s="3">
        <v>1</v>
      </c>
      <c r="K73" s="3">
        <v>1</v>
      </c>
      <c r="L73" s="3">
        <v>1</v>
      </c>
      <c r="M73" s="3">
        <v>1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0</v>
      </c>
      <c r="T73" s="3">
        <v>1</v>
      </c>
      <c r="U73" s="3">
        <v>1</v>
      </c>
      <c r="V73" s="3">
        <v>1</v>
      </c>
      <c r="W73" s="3">
        <v>1</v>
      </c>
      <c r="X73" s="3">
        <v>1</v>
      </c>
      <c r="Y73" s="3">
        <v>1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2</v>
      </c>
      <c r="AF73" s="3">
        <v>1</v>
      </c>
      <c r="AG73" s="3">
        <v>0</v>
      </c>
      <c r="AH73" s="3">
        <v>1</v>
      </c>
      <c r="AI73" s="3">
        <v>1</v>
      </c>
      <c r="AJ73" s="3">
        <v>0</v>
      </c>
      <c r="AK73" s="3">
        <v>0</v>
      </c>
      <c r="AL73" s="3">
        <v>0</v>
      </c>
      <c r="AM73" s="3">
        <v>0</v>
      </c>
      <c r="AN73" s="3">
        <v>1</v>
      </c>
      <c r="AO73" s="3">
        <v>1</v>
      </c>
      <c r="AP73" s="3">
        <v>1</v>
      </c>
      <c r="AQ73" s="3">
        <v>1</v>
      </c>
      <c r="AR73" s="3">
        <v>1</v>
      </c>
      <c r="AS73" s="3">
        <v>0</v>
      </c>
      <c r="AT73" s="3">
        <v>1</v>
      </c>
      <c r="AU73" s="3">
        <v>1</v>
      </c>
      <c r="AV73" s="3">
        <v>1</v>
      </c>
      <c r="AW73" s="3">
        <v>2</v>
      </c>
      <c r="AX73" s="3">
        <v>0</v>
      </c>
      <c r="AY73" s="3">
        <v>1</v>
      </c>
      <c r="AZ73" s="16">
        <f t="shared" si="40"/>
        <v>32</v>
      </c>
      <c r="BA73" s="17">
        <f t="shared" si="41"/>
        <v>0.69565217391304346</v>
      </c>
      <c r="BB73" s="17" t="str">
        <f t="shared" si="42"/>
        <v>Pagrindinis</v>
      </c>
      <c r="BC73" s="16">
        <f t="shared" si="43"/>
        <v>8</v>
      </c>
      <c r="BD73" s="17">
        <f t="shared" si="44"/>
        <v>0.66666666666666663</v>
      </c>
      <c r="BE73" s="16">
        <f t="shared" si="45"/>
        <v>5</v>
      </c>
      <c r="BF73" s="17">
        <f t="shared" si="46"/>
        <v>0.625</v>
      </c>
      <c r="BG73" s="16">
        <f t="shared" si="47"/>
        <v>10</v>
      </c>
      <c r="BH73" s="17">
        <f t="shared" si="48"/>
        <v>0.90909090909090906</v>
      </c>
      <c r="BI73" s="16">
        <f t="shared" si="49"/>
        <v>5</v>
      </c>
      <c r="BJ73" s="17">
        <f t="shared" si="50"/>
        <v>1</v>
      </c>
      <c r="BK73" s="16">
        <f t="shared" si="51"/>
        <v>4</v>
      </c>
      <c r="BL73" s="17">
        <f t="shared" si="52"/>
        <v>0.4</v>
      </c>
      <c r="BM73" s="16">
        <f t="shared" si="53"/>
        <v>14</v>
      </c>
      <c r="BN73" s="17">
        <f t="shared" si="54"/>
        <v>0.82352941176470584</v>
      </c>
      <c r="BO73" s="16">
        <f t="shared" si="55"/>
        <v>14</v>
      </c>
      <c r="BP73" s="17">
        <f t="shared" si="56"/>
        <v>0.73684210526315785</v>
      </c>
      <c r="BQ73" s="16">
        <f t="shared" si="57"/>
        <v>4</v>
      </c>
      <c r="BR73" s="17">
        <f t="shared" si="58"/>
        <v>0.4</v>
      </c>
      <c r="BS73" s="16">
        <f t="shared" si="59"/>
        <v>9</v>
      </c>
    </row>
    <row r="74" spans="1:71">
      <c r="A74" s="68" t="s">
        <v>136</v>
      </c>
      <c r="B74" s="69">
        <v>808310</v>
      </c>
      <c r="C74" s="69">
        <v>10</v>
      </c>
      <c r="D74" s="70" t="s">
        <v>321</v>
      </c>
      <c r="E74" s="70" t="s">
        <v>322</v>
      </c>
      <c r="F74" s="35" t="s">
        <v>32</v>
      </c>
      <c r="G74" s="35"/>
      <c r="H74" s="35"/>
      <c r="I74" s="35"/>
      <c r="J74" s="3">
        <v>1</v>
      </c>
      <c r="K74" s="3">
        <v>1</v>
      </c>
      <c r="L74" s="3">
        <v>1</v>
      </c>
      <c r="M74" s="3">
        <v>1</v>
      </c>
      <c r="N74" s="3">
        <v>0</v>
      </c>
      <c r="O74" s="3">
        <v>1</v>
      </c>
      <c r="P74" s="3">
        <v>1</v>
      </c>
      <c r="Q74" s="3">
        <v>1</v>
      </c>
      <c r="R74" s="3">
        <v>1</v>
      </c>
      <c r="S74" s="3">
        <v>0</v>
      </c>
      <c r="T74" s="3">
        <v>1</v>
      </c>
      <c r="U74" s="3">
        <v>1</v>
      </c>
      <c r="V74" s="3">
        <v>1</v>
      </c>
      <c r="W74" s="3">
        <v>1</v>
      </c>
      <c r="X74" s="3">
        <v>1</v>
      </c>
      <c r="Y74" s="3">
        <v>1</v>
      </c>
      <c r="Z74" s="3">
        <v>1</v>
      </c>
      <c r="AA74" s="3">
        <v>1</v>
      </c>
      <c r="AB74" s="3">
        <v>0</v>
      </c>
      <c r="AC74" s="3">
        <v>1</v>
      </c>
      <c r="AD74" s="3">
        <v>1</v>
      </c>
      <c r="AE74" s="3">
        <v>2</v>
      </c>
      <c r="AF74" s="3">
        <v>1</v>
      </c>
      <c r="AG74" s="3">
        <v>1</v>
      </c>
      <c r="AH74" s="3">
        <v>1</v>
      </c>
      <c r="AI74" s="3">
        <v>1</v>
      </c>
      <c r="AJ74" s="3">
        <v>1</v>
      </c>
      <c r="AK74" s="3">
        <v>1</v>
      </c>
      <c r="AL74" s="3">
        <v>1</v>
      </c>
      <c r="AM74" s="3">
        <v>1</v>
      </c>
      <c r="AN74" s="3">
        <v>1</v>
      </c>
      <c r="AO74" s="3">
        <v>1</v>
      </c>
      <c r="AP74" s="3">
        <v>1</v>
      </c>
      <c r="AQ74" s="3">
        <v>1</v>
      </c>
      <c r="AR74" s="3">
        <v>0</v>
      </c>
      <c r="AS74" s="3">
        <v>0</v>
      </c>
      <c r="AT74" s="3">
        <v>0</v>
      </c>
      <c r="AU74" s="3">
        <v>1</v>
      </c>
      <c r="AV74" s="3">
        <v>1</v>
      </c>
      <c r="AW74" s="3">
        <v>1</v>
      </c>
      <c r="AX74" s="3">
        <v>1</v>
      </c>
      <c r="AY74" s="3">
        <v>0</v>
      </c>
      <c r="AZ74" s="16">
        <f t="shared" si="40"/>
        <v>36</v>
      </c>
      <c r="BA74" s="17">
        <f t="shared" si="41"/>
        <v>0.78260869565217395</v>
      </c>
      <c r="BB74" s="17" t="str">
        <f t="shared" si="42"/>
        <v>Pagrindinis</v>
      </c>
      <c r="BC74" s="16">
        <f t="shared" si="43"/>
        <v>12</v>
      </c>
      <c r="BD74" s="17">
        <f t="shared" si="44"/>
        <v>1</v>
      </c>
      <c r="BE74" s="16">
        <f t="shared" si="45"/>
        <v>4</v>
      </c>
      <c r="BF74" s="17">
        <f t="shared" si="46"/>
        <v>0.5</v>
      </c>
      <c r="BG74" s="16">
        <f t="shared" si="47"/>
        <v>9</v>
      </c>
      <c r="BH74" s="17">
        <f t="shared" si="48"/>
        <v>0.81818181818181823</v>
      </c>
      <c r="BI74" s="16">
        <f t="shared" si="49"/>
        <v>3</v>
      </c>
      <c r="BJ74" s="17">
        <f t="shared" si="50"/>
        <v>0.6</v>
      </c>
      <c r="BK74" s="16">
        <f t="shared" si="51"/>
        <v>8</v>
      </c>
      <c r="BL74" s="17">
        <f t="shared" si="52"/>
        <v>0.8</v>
      </c>
      <c r="BM74" s="16">
        <f t="shared" si="53"/>
        <v>13</v>
      </c>
      <c r="BN74" s="17">
        <f t="shared" si="54"/>
        <v>0.76470588235294112</v>
      </c>
      <c r="BO74" s="16">
        <f t="shared" si="55"/>
        <v>15</v>
      </c>
      <c r="BP74" s="17">
        <f t="shared" si="56"/>
        <v>0.78947368421052633</v>
      </c>
      <c r="BQ74" s="16">
        <f t="shared" si="57"/>
        <v>8</v>
      </c>
      <c r="BR74" s="17">
        <f t="shared" si="58"/>
        <v>0.8</v>
      </c>
      <c r="BS74" s="16">
        <f t="shared" si="59"/>
        <v>9</v>
      </c>
    </row>
    <row r="75" spans="1:71">
      <c r="A75" s="68" t="s">
        <v>136</v>
      </c>
      <c r="B75" s="69">
        <v>808311</v>
      </c>
      <c r="C75" s="69">
        <v>11</v>
      </c>
      <c r="D75" s="70" t="s">
        <v>323</v>
      </c>
      <c r="E75" s="70" t="s">
        <v>324</v>
      </c>
      <c r="F75" s="35" t="s">
        <v>32</v>
      </c>
      <c r="G75" s="35"/>
      <c r="H75" s="35"/>
      <c r="I75" s="35"/>
      <c r="J75" s="3">
        <v>1</v>
      </c>
      <c r="K75" s="3">
        <v>1</v>
      </c>
      <c r="L75" s="3">
        <v>1</v>
      </c>
      <c r="M75" s="3">
        <v>1</v>
      </c>
      <c r="N75" s="3">
        <v>2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  <c r="X75" s="3">
        <v>1</v>
      </c>
      <c r="Y75" s="3">
        <v>1</v>
      </c>
      <c r="Z75" s="3">
        <v>1</v>
      </c>
      <c r="AA75" s="3">
        <v>1</v>
      </c>
      <c r="AB75" s="3">
        <v>1</v>
      </c>
      <c r="AC75" s="3">
        <v>1</v>
      </c>
      <c r="AD75" s="3">
        <v>1</v>
      </c>
      <c r="AE75" s="3">
        <v>2</v>
      </c>
      <c r="AF75" s="3">
        <v>1</v>
      </c>
      <c r="AG75" s="3">
        <v>1</v>
      </c>
      <c r="AH75" s="3">
        <v>1</v>
      </c>
      <c r="AI75" s="3">
        <v>1</v>
      </c>
      <c r="AJ75" s="3">
        <v>1</v>
      </c>
      <c r="AK75" s="3">
        <v>1</v>
      </c>
      <c r="AL75" s="3">
        <v>2</v>
      </c>
      <c r="AM75" s="3">
        <v>1</v>
      </c>
      <c r="AN75" s="3">
        <v>1</v>
      </c>
      <c r="AO75" s="3">
        <v>1</v>
      </c>
      <c r="AP75" s="3">
        <v>1</v>
      </c>
      <c r="AQ75" s="3">
        <v>1</v>
      </c>
      <c r="AR75" s="3">
        <v>1</v>
      </c>
      <c r="AS75" s="3">
        <v>1</v>
      </c>
      <c r="AT75" s="3">
        <v>1</v>
      </c>
      <c r="AU75" s="3">
        <v>1</v>
      </c>
      <c r="AV75" s="3">
        <v>1</v>
      </c>
      <c r="AW75" s="3">
        <v>2</v>
      </c>
      <c r="AX75" s="3">
        <v>1</v>
      </c>
      <c r="AY75" s="3">
        <v>1</v>
      </c>
      <c r="AZ75" s="16">
        <f t="shared" si="40"/>
        <v>46</v>
      </c>
      <c r="BA75" s="17">
        <f t="shared" si="41"/>
        <v>1</v>
      </c>
      <c r="BB75" s="17" t="str">
        <f t="shared" si="42"/>
        <v>Aukštesnysis</v>
      </c>
      <c r="BC75" s="16">
        <f t="shared" si="43"/>
        <v>12</v>
      </c>
      <c r="BD75" s="17">
        <f t="shared" si="44"/>
        <v>1</v>
      </c>
      <c r="BE75" s="16">
        <f t="shared" si="45"/>
        <v>8</v>
      </c>
      <c r="BF75" s="17">
        <f t="shared" si="46"/>
        <v>1</v>
      </c>
      <c r="BG75" s="16">
        <f t="shared" si="47"/>
        <v>11</v>
      </c>
      <c r="BH75" s="17">
        <f t="shared" si="48"/>
        <v>1</v>
      </c>
      <c r="BI75" s="16">
        <f t="shared" si="49"/>
        <v>5</v>
      </c>
      <c r="BJ75" s="17">
        <f t="shared" si="50"/>
        <v>1</v>
      </c>
      <c r="BK75" s="16">
        <f t="shared" si="51"/>
        <v>10</v>
      </c>
      <c r="BL75" s="17">
        <f t="shared" si="52"/>
        <v>1</v>
      </c>
      <c r="BM75" s="16">
        <f t="shared" si="53"/>
        <v>17</v>
      </c>
      <c r="BN75" s="17">
        <f t="shared" si="54"/>
        <v>1</v>
      </c>
      <c r="BO75" s="16">
        <f t="shared" si="55"/>
        <v>19</v>
      </c>
      <c r="BP75" s="17">
        <f t="shared" si="56"/>
        <v>1</v>
      </c>
      <c r="BQ75" s="16">
        <f t="shared" si="57"/>
        <v>10</v>
      </c>
      <c r="BR75" s="17">
        <f t="shared" si="58"/>
        <v>1</v>
      </c>
      <c r="BS75" s="16">
        <f t="shared" si="59"/>
        <v>10</v>
      </c>
    </row>
    <row r="76" spans="1:71">
      <c r="A76" s="68" t="s">
        <v>136</v>
      </c>
      <c r="B76" s="69">
        <v>808312</v>
      </c>
      <c r="C76" s="69">
        <v>12</v>
      </c>
      <c r="D76" s="70" t="s">
        <v>112</v>
      </c>
      <c r="E76" s="70" t="s">
        <v>325</v>
      </c>
      <c r="F76" s="35" t="s">
        <v>32</v>
      </c>
      <c r="G76" s="35"/>
      <c r="H76" s="35"/>
      <c r="I76" s="35"/>
      <c r="J76" s="3">
        <v>1</v>
      </c>
      <c r="K76" s="3">
        <v>1</v>
      </c>
      <c r="L76" s="3">
        <v>1</v>
      </c>
      <c r="M76" s="3">
        <v>0</v>
      </c>
      <c r="N76" s="3">
        <v>2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  <c r="X76" s="3">
        <v>1</v>
      </c>
      <c r="Y76" s="3">
        <v>1</v>
      </c>
      <c r="Z76" s="3">
        <v>1</v>
      </c>
      <c r="AA76" s="3">
        <v>1</v>
      </c>
      <c r="AB76" s="3">
        <v>1</v>
      </c>
      <c r="AC76" s="3">
        <v>1</v>
      </c>
      <c r="AD76" s="3">
        <v>1</v>
      </c>
      <c r="AE76" s="3">
        <v>2</v>
      </c>
      <c r="AF76" s="3">
        <v>1</v>
      </c>
      <c r="AG76" s="3">
        <v>1</v>
      </c>
      <c r="AH76" s="3">
        <v>1</v>
      </c>
      <c r="AI76" s="3">
        <v>1</v>
      </c>
      <c r="AJ76" s="3">
        <v>1</v>
      </c>
      <c r="AK76" s="3">
        <v>1</v>
      </c>
      <c r="AL76" s="3">
        <v>1</v>
      </c>
      <c r="AM76" s="3">
        <v>1</v>
      </c>
      <c r="AN76" s="3">
        <v>1</v>
      </c>
      <c r="AO76" s="3">
        <v>1</v>
      </c>
      <c r="AP76" s="3">
        <v>0</v>
      </c>
      <c r="AQ76" s="3">
        <v>1</v>
      </c>
      <c r="AR76" s="3">
        <v>1</v>
      </c>
      <c r="AS76" s="3">
        <v>1</v>
      </c>
      <c r="AT76" s="3">
        <v>1</v>
      </c>
      <c r="AU76" s="3">
        <v>1</v>
      </c>
      <c r="AV76" s="3">
        <v>1</v>
      </c>
      <c r="AW76" s="3">
        <v>2</v>
      </c>
      <c r="AX76" s="3">
        <v>1</v>
      </c>
      <c r="AY76" s="3">
        <v>1</v>
      </c>
      <c r="AZ76" s="16">
        <f t="shared" si="40"/>
        <v>43</v>
      </c>
      <c r="BA76" s="17">
        <f t="shared" si="41"/>
        <v>0.93478260869565222</v>
      </c>
      <c r="BB76" s="17" t="str">
        <f t="shared" si="42"/>
        <v>Aukštesnysis</v>
      </c>
      <c r="BC76" s="16">
        <f t="shared" si="43"/>
        <v>12</v>
      </c>
      <c r="BD76" s="17">
        <f t="shared" si="44"/>
        <v>1</v>
      </c>
      <c r="BE76" s="16">
        <f t="shared" si="45"/>
        <v>8</v>
      </c>
      <c r="BF76" s="17">
        <f t="shared" si="46"/>
        <v>1</v>
      </c>
      <c r="BG76" s="16">
        <f t="shared" si="47"/>
        <v>10</v>
      </c>
      <c r="BH76" s="17">
        <f t="shared" si="48"/>
        <v>0.90909090909090906</v>
      </c>
      <c r="BI76" s="16">
        <f t="shared" si="49"/>
        <v>4</v>
      </c>
      <c r="BJ76" s="17">
        <f t="shared" si="50"/>
        <v>0.8</v>
      </c>
      <c r="BK76" s="16">
        <f t="shared" si="51"/>
        <v>9</v>
      </c>
      <c r="BL76" s="17">
        <f t="shared" si="52"/>
        <v>0.9</v>
      </c>
      <c r="BM76" s="16">
        <f t="shared" si="53"/>
        <v>15</v>
      </c>
      <c r="BN76" s="17">
        <f t="shared" si="54"/>
        <v>0.88235294117647056</v>
      </c>
      <c r="BO76" s="16">
        <f t="shared" si="55"/>
        <v>19</v>
      </c>
      <c r="BP76" s="17">
        <f t="shared" si="56"/>
        <v>1</v>
      </c>
      <c r="BQ76" s="16">
        <f t="shared" si="57"/>
        <v>9</v>
      </c>
      <c r="BR76" s="17">
        <f t="shared" si="58"/>
        <v>0.9</v>
      </c>
      <c r="BS76" s="16">
        <f t="shared" si="59"/>
        <v>10</v>
      </c>
    </row>
    <row r="77" spans="1:71">
      <c r="A77" s="68" t="s">
        <v>136</v>
      </c>
      <c r="B77" s="69">
        <v>808313</v>
      </c>
      <c r="C77" s="69">
        <v>13</v>
      </c>
      <c r="D77" s="70" t="s">
        <v>326</v>
      </c>
      <c r="E77" s="70" t="s">
        <v>327</v>
      </c>
      <c r="F77" s="35" t="s">
        <v>36</v>
      </c>
      <c r="G77" s="35"/>
      <c r="H77" s="35"/>
      <c r="I77" s="35"/>
      <c r="J77" s="3">
        <v>0</v>
      </c>
      <c r="K77" s="3">
        <v>1</v>
      </c>
      <c r="L77" s="3">
        <v>1</v>
      </c>
      <c r="M77" s="3">
        <v>1</v>
      </c>
      <c r="N77" s="3">
        <v>0</v>
      </c>
      <c r="O77" s="3">
        <v>0</v>
      </c>
      <c r="P77" s="3">
        <v>0</v>
      </c>
      <c r="Q77" s="3">
        <v>0</v>
      </c>
      <c r="R77" s="3">
        <v>1</v>
      </c>
      <c r="S77" s="3">
        <v>0</v>
      </c>
      <c r="T77" s="3">
        <v>1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1</v>
      </c>
      <c r="AA77" s="3">
        <v>1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1</v>
      </c>
      <c r="AI77" s="3">
        <v>1</v>
      </c>
      <c r="AJ77" s="3">
        <v>0</v>
      </c>
      <c r="AK77" s="3">
        <v>0</v>
      </c>
      <c r="AL77" s="3">
        <v>2</v>
      </c>
      <c r="AM77" s="3">
        <v>0</v>
      </c>
      <c r="AN77" s="3">
        <v>1</v>
      </c>
      <c r="AO77" s="3">
        <v>1</v>
      </c>
      <c r="AP77" s="3">
        <v>1</v>
      </c>
      <c r="AQ77" s="3">
        <v>1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1</v>
      </c>
      <c r="AZ77" s="16">
        <f t="shared" si="40"/>
        <v>16</v>
      </c>
      <c r="BA77" s="17">
        <f t="shared" si="41"/>
        <v>0.34782608695652173</v>
      </c>
      <c r="BB77" s="17" t="str">
        <f t="shared" si="42"/>
        <v>Patenkinamas</v>
      </c>
      <c r="BC77" s="16">
        <f t="shared" si="43"/>
        <v>4</v>
      </c>
      <c r="BD77" s="17">
        <f t="shared" si="44"/>
        <v>0.33333333333333331</v>
      </c>
      <c r="BE77" s="16">
        <f t="shared" si="45"/>
        <v>0</v>
      </c>
      <c r="BF77" s="17">
        <f t="shared" si="46"/>
        <v>0</v>
      </c>
      <c r="BG77" s="16">
        <f t="shared" si="47"/>
        <v>6</v>
      </c>
      <c r="BH77" s="17">
        <f t="shared" si="48"/>
        <v>0.54545454545454541</v>
      </c>
      <c r="BI77" s="16">
        <f t="shared" si="49"/>
        <v>3</v>
      </c>
      <c r="BJ77" s="17">
        <f t="shared" si="50"/>
        <v>0.6</v>
      </c>
      <c r="BK77" s="16">
        <f t="shared" si="51"/>
        <v>3</v>
      </c>
      <c r="BL77" s="17">
        <f t="shared" si="52"/>
        <v>0.3</v>
      </c>
      <c r="BM77" s="16">
        <f t="shared" si="53"/>
        <v>7</v>
      </c>
      <c r="BN77" s="17">
        <f t="shared" si="54"/>
        <v>0.41176470588235292</v>
      </c>
      <c r="BO77" s="16">
        <f t="shared" si="55"/>
        <v>6</v>
      </c>
      <c r="BP77" s="17">
        <f t="shared" si="56"/>
        <v>0.31578947368421051</v>
      </c>
      <c r="BQ77" s="16">
        <f t="shared" si="57"/>
        <v>3</v>
      </c>
      <c r="BR77" s="17">
        <f t="shared" si="58"/>
        <v>0.3</v>
      </c>
      <c r="BS77" s="16">
        <f t="shared" si="59"/>
        <v>4</v>
      </c>
    </row>
    <row r="78" spans="1:71">
      <c r="A78" s="68" t="s">
        <v>136</v>
      </c>
      <c r="B78" s="69">
        <v>808314</v>
      </c>
      <c r="C78" s="69">
        <v>14</v>
      </c>
      <c r="D78" s="70" t="s">
        <v>42</v>
      </c>
      <c r="E78" s="70" t="s">
        <v>328</v>
      </c>
      <c r="F78" s="35" t="s">
        <v>36</v>
      </c>
      <c r="G78" s="35"/>
      <c r="H78" s="35"/>
      <c r="I78" s="35"/>
      <c r="J78" s="3">
        <v>1</v>
      </c>
      <c r="K78" s="3">
        <v>1</v>
      </c>
      <c r="L78" s="3">
        <v>1</v>
      </c>
      <c r="M78" s="3">
        <v>1</v>
      </c>
      <c r="N78" s="3">
        <v>1</v>
      </c>
      <c r="O78" s="3">
        <v>0</v>
      </c>
      <c r="P78" s="3">
        <v>1</v>
      </c>
      <c r="Q78" s="3">
        <v>1</v>
      </c>
      <c r="R78" s="3">
        <v>1</v>
      </c>
      <c r="S78" s="3">
        <v>0</v>
      </c>
      <c r="T78" s="3">
        <v>1</v>
      </c>
      <c r="U78" s="3">
        <v>1</v>
      </c>
      <c r="V78" s="3">
        <v>1</v>
      </c>
      <c r="W78" s="3">
        <v>1</v>
      </c>
      <c r="X78" s="3">
        <v>1</v>
      </c>
      <c r="Y78" s="3">
        <v>0</v>
      </c>
      <c r="Z78" s="3">
        <v>1</v>
      </c>
      <c r="AA78" s="3">
        <v>0</v>
      </c>
      <c r="AB78" s="3">
        <v>1</v>
      </c>
      <c r="AC78" s="3">
        <v>1</v>
      </c>
      <c r="AD78" s="3">
        <v>1</v>
      </c>
      <c r="AE78" s="3">
        <v>2</v>
      </c>
      <c r="AF78" s="3">
        <v>1</v>
      </c>
      <c r="AG78" s="3">
        <v>0</v>
      </c>
      <c r="AH78" s="3">
        <v>1</v>
      </c>
      <c r="AI78" s="3">
        <v>1</v>
      </c>
      <c r="AJ78" s="3">
        <v>1</v>
      </c>
      <c r="AK78" s="3">
        <v>1</v>
      </c>
      <c r="AL78" s="3">
        <v>1</v>
      </c>
      <c r="AM78" s="3">
        <v>0</v>
      </c>
      <c r="AN78" s="3">
        <v>1</v>
      </c>
      <c r="AO78" s="3">
        <v>1</v>
      </c>
      <c r="AP78" s="3">
        <v>1</v>
      </c>
      <c r="AQ78" s="3">
        <v>1</v>
      </c>
      <c r="AR78" s="3">
        <v>1</v>
      </c>
      <c r="AS78" s="3">
        <v>0</v>
      </c>
      <c r="AT78" s="3">
        <v>0</v>
      </c>
      <c r="AU78" s="3">
        <v>0</v>
      </c>
      <c r="AV78" s="3">
        <v>1</v>
      </c>
      <c r="AW78" s="3">
        <v>0</v>
      </c>
      <c r="AX78" s="3">
        <v>2</v>
      </c>
      <c r="AY78" s="3">
        <v>1</v>
      </c>
      <c r="AZ78" s="16">
        <f t="shared" si="40"/>
        <v>34</v>
      </c>
      <c r="BA78" s="17">
        <f t="shared" si="41"/>
        <v>0.73913043478260865</v>
      </c>
      <c r="BB78" s="17" t="str">
        <f t="shared" si="42"/>
        <v>Pagrindinis</v>
      </c>
      <c r="BC78" s="16">
        <f t="shared" si="43"/>
        <v>11</v>
      </c>
      <c r="BD78" s="17">
        <f t="shared" si="44"/>
        <v>0.91666666666666663</v>
      </c>
      <c r="BE78" s="16">
        <f t="shared" si="45"/>
        <v>3</v>
      </c>
      <c r="BF78" s="17">
        <f t="shared" si="46"/>
        <v>0.375</v>
      </c>
      <c r="BG78" s="16">
        <f t="shared" si="47"/>
        <v>12</v>
      </c>
      <c r="BH78" s="17">
        <f t="shared" si="48"/>
        <v>1.0909090909090908</v>
      </c>
      <c r="BI78" s="16">
        <f t="shared" si="49"/>
        <v>4</v>
      </c>
      <c r="BJ78" s="17">
        <f t="shared" si="50"/>
        <v>0.8</v>
      </c>
      <c r="BK78" s="16">
        <f t="shared" si="51"/>
        <v>4</v>
      </c>
      <c r="BL78" s="17">
        <f t="shared" si="52"/>
        <v>0.4</v>
      </c>
      <c r="BM78" s="16">
        <f t="shared" si="53"/>
        <v>15</v>
      </c>
      <c r="BN78" s="17">
        <f t="shared" si="54"/>
        <v>0.88235294117647056</v>
      </c>
      <c r="BO78" s="16">
        <f t="shared" si="55"/>
        <v>15</v>
      </c>
      <c r="BP78" s="17">
        <f t="shared" si="56"/>
        <v>0.78947368421052633</v>
      </c>
      <c r="BQ78" s="16">
        <f t="shared" si="57"/>
        <v>4</v>
      </c>
      <c r="BR78" s="17">
        <f t="shared" si="58"/>
        <v>0.4</v>
      </c>
      <c r="BS78" s="16">
        <f t="shared" si="59"/>
        <v>9</v>
      </c>
    </row>
    <row r="79" spans="1:71">
      <c r="A79" s="68" t="s">
        <v>136</v>
      </c>
      <c r="B79" s="69">
        <v>808315</v>
      </c>
      <c r="C79" s="69">
        <v>15</v>
      </c>
      <c r="D79" s="70" t="s">
        <v>329</v>
      </c>
      <c r="E79" s="70" t="s">
        <v>330</v>
      </c>
      <c r="F79" s="35" t="s">
        <v>36</v>
      </c>
      <c r="G79" s="35"/>
      <c r="H79" s="35"/>
      <c r="I79" s="35"/>
      <c r="J79" s="3">
        <v>1</v>
      </c>
      <c r="K79" s="3">
        <v>1</v>
      </c>
      <c r="L79" s="3">
        <v>1</v>
      </c>
      <c r="M79" s="3">
        <v>1</v>
      </c>
      <c r="N79" s="3">
        <v>0</v>
      </c>
      <c r="O79" s="3">
        <v>1</v>
      </c>
      <c r="P79" s="3">
        <v>1</v>
      </c>
      <c r="Q79" s="3">
        <v>1</v>
      </c>
      <c r="R79" s="3">
        <v>1</v>
      </c>
      <c r="S79" s="3">
        <v>0</v>
      </c>
      <c r="T79" s="3">
        <v>0</v>
      </c>
      <c r="U79" s="3">
        <v>1</v>
      </c>
      <c r="V79" s="3">
        <v>0</v>
      </c>
      <c r="W79" s="3">
        <v>1</v>
      </c>
      <c r="X79" s="3">
        <v>0</v>
      </c>
      <c r="Y79" s="3">
        <v>1</v>
      </c>
      <c r="Z79" s="3">
        <v>1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1</v>
      </c>
      <c r="AG79" s="3">
        <v>0</v>
      </c>
      <c r="AH79" s="3">
        <v>0</v>
      </c>
      <c r="AI79" s="3">
        <v>1</v>
      </c>
      <c r="AJ79" s="3">
        <v>0</v>
      </c>
      <c r="AK79" s="3">
        <v>1</v>
      </c>
      <c r="AL79" s="3">
        <v>0</v>
      </c>
      <c r="AM79" s="3">
        <v>1</v>
      </c>
      <c r="AN79" s="3">
        <v>1</v>
      </c>
      <c r="AO79" s="3">
        <v>1</v>
      </c>
      <c r="AP79" s="3">
        <v>1</v>
      </c>
      <c r="AQ79" s="3">
        <v>1</v>
      </c>
      <c r="AR79" s="3">
        <v>0</v>
      </c>
      <c r="AS79" s="3">
        <v>0</v>
      </c>
      <c r="AT79" s="3">
        <v>0</v>
      </c>
      <c r="AU79" s="3">
        <v>1</v>
      </c>
      <c r="AV79" s="3">
        <v>0</v>
      </c>
      <c r="AW79" s="3">
        <v>0</v>
      </c>
      <c r="AX79" s="3">
        <v>1</v>
      </c>
      <c r="AY79" s="3">
        <v>0</v>
      </c>
      <c r="AZ79" s="16">
        <f t="shared" si="40"/>
        <v>22</v>
      </c>
      <c r="BA79" s="17">
        <f t="shared" si="41"/>
        <v>0.47826086956521741</v>
      </c>
      <c r="BB79" s="17" t="str">
        <f t="shared" si="42"/>
        <v>Pagrindinis</v>
      </c>
      <c r="BC79" s="16">
        <f t="shared" si="43"/>
        <v>7</v>
      </c>
      <c r="BD79" s="17">
        <f t="shared" si="44"/>
        <v>0.58333333333333337</v>
      </c>
      <c r="BE79" s="16">
        <f t="shared" si="45"/>
        <v>3</v>
      </c>
      <c r="BF79" s="17">
        <f t="shared" si="46"/>
        <v>0.375</v>
      </c>
      <c r="BG79" s="16">
        <f t="shared" si="47"/>
        <v>7</v>
      </c>
      <c r="BH79" s="17">
        <f t="shared" si="48"/>
        <v>0.63636363636363635</v>
      </c>
      <c r="BI79" s="16">
        <f t="shared" si="49"/>
        <v>2</v>
      </c>
      <c r="BJ79" s="17">
        <f t="shared" si="50"/>
        <v>0.4</v>
      </c>
      <c r="BK79" s="16">
        <f t="shared" si="51"/>
        <v>3</v>
      </c>
      <c r="BL79" s="17">
        <f t="shared" si="52"/>
        <v>0.3</v>
      </c>
      <c r="BM79" s="16">
        <f t="shared" si="53"/>
        <v>11</v>
      </c>
      <c r="BN79" s="17">
        <f t="shared" si="54"/>
        <v>0.6470588235294118</v>
      </c>
      <c r="BO79" s="16">
        <f t="shared" si="55"/>
        <v>8</v>
      </c>
      <c r="BP79" s="17">
        <f t="shared" si="56"/>
        <v>0.42105263157894735</v>
      </c>
      <c r="BQ79" s="16">
        <f t="shared" si="57"/>
        <v>3</v>
      </c>
      <c r="BR79" s="17">
        <f t="shared" si="58"/>
        <v>0.3</v>
      </c>
      <c r="BS79" s="16">
        <f t="shared" si="59"/>
        <v>6</v>
      </c>
    </row>
    <row r="80" spans="1:71">
      <c r="A80" s="68" t="s">
        <v>136</v>
      </c>
      <c r="B80" s="69">
        <v>808316</v>
      </c>
      <c r="C80" s="69">
        <v>16</v>
      </c>
      <c r="D80" s="70" t="s">
        <v>331</v>
      </c>
      <c r="E80" s="70" t="s">
        <v>332</v>
      </c>
      <c r="F80" s="35" t="s">
        <v>32</v>
      </c>
      <c r="G80" s="35"/>
      <c r="H80" s="35"/>
      <c r="I80" s="35"/>
      <c r="J80" s="3">
        <v>1</v>
      </c>
      <c r="K80" s="3">
        <v>1</v>
      </c>
      <c r="L80" s="3">
        <v>1</v>
      </c>
      <c r="M80" s="3">
        <v>1</v>
      </c>
      <c r="N80" s="3">
        <v>0</v>
      </c>
      <c r="O80" s="3">
        <v>0</v>
      </c>
      <c r="P80" s="3">
        <v>1</v>
      </c>
      <c r="Q80" s="3">
        <v>1</v>
      </c>
      <c r="R80" s="3">
        <v>1</v>
      </c>
      <c r="S80" s="3">
        <v>0</v>
      </c>
      <c r="T80" s="3">
        <v>1</v>
      </c>
      <c r="U80" s="3">
        <v>1</v>
      </c>
      <c r="V80" s="3">
        <v>1</v>
      </c>
      <c r="W80" s="3">
        <v>1</v>
      </c>
      <c r="X80" s="3">
        <v>1</v>
      </c>
      <c r="Y80" s="3">
        <v>1</v>
      </c>
      <c r="Z80" s="3">
        <v>1</v>
      </c>
      <c r="AA80" s="3">
        <v>1</v>
      </c>
      <c r="AB80" s="3">
        <v>1</v>
      </c>
      <c r="AC80" s="3">
        <v>1</v>
      </c>
      <c r="AD80" s="3">
        <v>1</v>
      </c>
      <c r="AE80" s="3">
        <v>0</v>
      </c>
      <c r="AF80" s="3">
        <v>1</v>
      </c>
      <c r="AG80" s="3">
        <v>0</v>
      </c>
      <c r="AH80" s="3">
        <v>1</v>
      </c>
      <c r="AI80" s="3">
        <v>1</v>
      </c>
      <c r="AJ80" s="3">
        <v>1</v>
      </c>
      <c r="AK80" s="3">
        <v>1</v>
      </c>
      <c r="AL80" s="3">
        <v>2</v>
      </c>
      <c r="AM80" s="3">
        <v>1</v>
      </c>
      <c r="AN80" s="3">
        <v>1</v>
      </c>
      <c r="AO80" s="3">
        <v>1</v>
      </c>
      <c r="AP80" s="3">
        <v>1</v>
      </c>
      <c r="AQ80" s="3">
        <v>1</v>
      </c>
      <c r="AR80" s="3">
        <v>1</v>
      </c>
      <c r="AS80" s="3">
        <v>1</v>
      </c>
      <c r="AT80" s="3">
        <v>1</v>
      </c>
      <c r="AU80" s="3">
        <v>0</v>
      </c>
      <c r="AV80" s="3">
        <v>1</v>
      </c>
      <c r="AW80" s="3">
        <v>2</v>
      </c>
      <c r="AX80" s="3">
        <v>1</v>
      </c>
      <c r="AY80" s="3">
        <v>1</v>
      </c>
      <c r="AZ80" s="16">
        <f t="shared" si="40"/>
        <v>38</v>
      </c>
      <c r="BA80" s="17">
        <f t="shared" si="41"/>
        <v>0.82608695652173914</v>
      </c>
      <c r="BB80" s="17" t="str">
        <f t="shared" si="42"/>
        <v>Aukštesnysis</v>
      </c>
      <c r="BC80" s="16">
        <f t="shared" si="43"/>
        <v>9</v>
      </c>
      <c r="BD80" s="17">
        <f t="shared" si="44"/>
        <v>0.75</v>
      </c>
      <c r="BE80" s="16">
        <f t="shared" si="45"/>
        <v>8</v>
      </c>
      <c r="BF80" s="17">
        <f t="shared" si="46"/>
        <v>1</v>
      </c>
      <c r="BG80" s="16">
        <f t="shared" si="47"/>
        <v>11</v>
      </c>
      <c r="BH80" s="17">
        <f t="shared" si="48"/>
        <v>1</v>
      </c>
      <c r="BI80" s="16">
        <f t="shared" si="49"/>
        <v>3</v>
      </c>
      <c r="BJ80" s="17">
        <f t="shared" si="50"/>
        <v>0.6</v>
      </c>
      <c r="BK80" s="16">
        <f t="shared" si="51"/>
        <v>7</v>
      </c>
      <c r="BL80" s="17">
        <f t="shared" si="52"/>
        <v>0.7</v>
      </c>
      <c r="BM80" s="16">
        <f t="shared" si="53"/>
        <v>17</v>
      </c>
      <c r="BN80" s="17">
        <f t="shared" si="54"/>
        <v>1</v>
      </c>
      <c r="BO80" s="16">
        <f t="shared" si="55"/>
        <v>14</v>
      </c>
      <c r="BP80" s="17">
        <f t="shared" si="56"/>
        <v>0.73684210526315785</v>
      </c>
      <c r="BQ80" s="16">
        <f t="shared" si="57"/>
        <v>7</v>
      </c>
      <c r="BR80" s="17">
        <f t="shared" si="58"/>
        <v>0.7</v>
      </c>
      <c r="BS80" s="16">
        <f t="shared" si="59"/>
        <v>10</v>
      </c>
    </row>
    <row r="81" spans="1:71">
      <c r="A81" s="68" t="s">
        <v>136</v>
      </c>
      <c r="B81" s="69">
        <v>808317</v>
      </c>
      <c r="C81" s="69">
        <v>17</v>
      </c>
      <c r="D81" s="70" t="s">
        <v>333</v>
      </c>
      <c r="E81" s="70" t="s">
        <v>334</v>
      </c>
      <c r="F81" s="35" t="s">
        <v>32</v>
      </c>
      <c r="G81" s="35"/>
      <c r="H81" s="35"/>
      <c r="I81" s="35"/>
      <c r="J81" s="3">
        <v>1</v>
      </c>
      <c r="K81" s="3">
        <v>1</v>
      </c>
      <c r="L81" s="3">
        <v>1</v>
      </c>
      <c r="M81" s="3">
        <v>1</v>
      </c>
      <c r="N81" s="3">
        <v>2</v>
      </c>
      <c r="O81" s="3">
        <v>1</v>
      </c>
      <c r="P81" s="3">
        <v>1</v>
      </c>
      <c r="Q81" s="3">
        <v>1</v>
      </c>
      <c r="R81" s="3">
        <v>1</v>
      </c>
      <c r="S81" s="3">
        <v>0</v>
      </c>
      <c r="T81" s="3">
        <v>1</v>
      </c>
      <c r="U81" s="3">
        <v>1</v>
      </c>
      <c r="V81" s="3">
        <v>1</v>
      </c>
      <c r="W81" s="3">
        <v>1</v>
      </c>
      <c r="X81" s="3">
        <v>1</v>
      </c>
      <c r="Y81" s="3">
        <v>1</v>
      </c>
      <c r="Z81" s="3">
        <v>1</v>
      </c>
      <c r="AA81" s="3">
        <v>0</v>
      </c>
      <c r="AB81" s="3">
        <v>0</v>
      </c>
      <c r="AC81" s="3">
        <v>1</v>
      </c>
      <c r="AD81" s="3">
        <v>1</v>
      </c>
      <c r="AE81" s="3">
        <v>2</v>
      </c>
      <c r="AF81" s="3">
        <v>1</v>
      </c>
      <c r="AG81" s="3">
        <v>0</v>
      </c>
      <c r="AH81" s="3">
        <v>1</v>
      </c>
      <c r="AI81" s="3">
        <v>1</v>
      </c>
      <c r="AJ81" s="3">
        <v>1</v>
      </c>
      <c r="AK81" s="3">
        <v>1</v>
      </c>
      <c r="AL81" s="3">
        <v>2</v>
      </c>
      <c r="AM81" s="3">
        <v>1</v>
      </c>
      <c r="AN81" s="3">
        <v>1</v>
      </c>
      <c r="AO81" s="3">
        <v>1</v>
      </c>
      <c r="AP81" s="3">
        <v>1</v>
      </c>
      <c r="AQ81" s="3">
        <v>1</v>
      </c>
      <c r="AR81" s="3">
        <v>1</v>
      </c>
      <c r="AS81" s="3">
        <v>1</v>
      </c>
      <c r="AT81" s="3">
        <v>0</v>
      </c>
      <c r="AU81" s="3">
        <v>1</v>
      </c>
      <c r="AV81" s="3">
        <v>1</v>
      </c>
      <c r="AW81" s="3">
        <v>2</v>
      </c>
      <c r="AX81" s="3">
        <v>1</v>
      </c>
      <c r="AY81" s="3">
        <v>1</v>
      </c>
      <c r="AZ81" s="16">
        <f t="shared" si="40"/>
        <v>41</v>
      </c>
      <c r="BA81" s="17">
        <f t="shared" si="41"/>
        <v>0.89130434782608692</v>
      </c>
      <c r="BB81" s="17" t="str">
        <f t="shared" si="42"/>
        <v>Aukštesnysis</v>
      </c>
      <c r="BC81" s="16">
        <f t="shared" si="43"/>
        <v>12</v>
      </c>
      <c r="BD81" s="17">
        <f t="shared" si="44"/>
        <v>1</v>
      </c>
      <c r="BE81" s="16">
        <f t="shared" si="45"/>
        <v>6</v>
      </c>
      <c r="BF81" s="17">
        <f t="shared" si="46"/>
        <v>0.75</v>
      </c>
      <c r="BG81" s="16">
        <f t="shared" si="47"/>
        <v>11</v>
      </c>
      <c r="BH81" s="17">
        <f t="shared" si="48"/>
        <v>1</v>
      </c>
      <c r="BI81" s="16">
        <f t="shared" si="49"/>
        <v>5</v>
      </c>
      <c r="BJ81" s="17">
        <f t="shared" si="50"/>
        <v>1</v>
      </c>
      <c r="BK81" s="16">
        <f t="shared" si="51"/>
        <v>7</v>
      </c>
      <c r="BL81" s="17">
        <f t="shared" si="52"/>
        <v>0.7</v>
      </c>
      <c r="BM81" s="16">
        <f t="shared" si="53"/>
        <v>16</v>
      </c>
      <c r="BN81" s="17">
        <f t="shared" si="54"/>
        <v>0.94117647058823528</v>
      </c>
      <c r="BO81" s="16">
        <f t="shared" si="55"/>
        <v>18</v>
      </c>
      <c r="BP81" s="17">
        <f t="shared" si="56"/>
        <v>0.94736842105263153</v>
      </c>
      <c r="BQ81" s="16">
        <f t="shared" si="57"/>
        <v>7</v>
      </c>
      <c r="BR81" s="17">
        <f t="shared" si="58"/>
        <v>0.7</v>
      </c>
      <c r="BS81" s="16">
        <f t="shared" si="59"/>
        <v>10</v>
      </c>
    </row>
    <row r="82" spans="1:71">
      <c r="A82" s="68" t="s">
        <v>136</v>
      </c>
      <c r="B82" s="69">
        <v>808318</v>
      </c>
      <c r="C82" s="69">
        <v>18</v>
      </c>
      <c r="D82" s="70" t="s">
        <v>335</v>
      </c>
      <c r="E82" s="70" t="s">
        <v>336</v>
      </c>
      <c r="F82" s="35" t="s">
        <v>36</v>
      </c>
      <c r="G82" s="35"/>
      <c r="H82" s="35"/>
      <c r="I82" s="35"/>
      <c r="J82" s="3">
        <v>1</v>
      </c>
      <c r="K82" s="3">
        <v>1</v>
      </c>
      <c r="L82" s="3">
        <v>1</v>
      </c>
      <c r="M82" s="3">
        <v>1</v>
      </c>
      <c r="N82" s="3">
        <v>0</v>
      </c>
      <c r="O82" s="3">
        <v>1</v>
      </c>
      <c r="P82" s="3">
        <v>0</v>
      </c>
      <c r="Q82" s="3">
        <v>1</v>
      </c>
      <c r="R82" s="3">
        <v>1</v>
      </c>
      <c r="S82" s="3">
        <v>0</v>
      </c>
      <c r="T82" s="3">
        <v>0</v>
      </c>
      <c r="U82" s="3">
        <v>1</v>
      </c>
      <c r="V82" s="3">
        <v>1</v>
      </c>
      <c r="W82" s="3">
        <v>0</v>
      </c>
      <c r="X82" s="3">
        <v>1</v>
      </c>
      <c r="Y82" s="3">
        <v>1</v>
      </c>
      <c r="Z82" s="3">
        <v>1</v>
      </c>
      <c r="AA82" s="3">
        <v>1</v>
      </c>
      <c r="AB82" s="3">
        <v>1</v>
      </c>
      <c r="AC82" s="3">
        <v>1</v>
      </c>
      <c r="AD82" s="3">
        <v>1</v>
      </c>
      <c r="AE82" s="3">
        <v>2</v>
      </c>
      <c r="AF82" s="3">
        <v>1</v>
      </c>
      <c r="AG82" s="3">
        <v>0</v>
      </c>
      <c r="AH82" s="3">
        <v>1</v>
      </c>
      <c r="AI82" s="3">
        <v>1</v>
      </c>
      <c r="AJ82" s="3">
        <v>0</v>
      </c>
      <c r="AK82" s="3">
        <v>0</v>
      </c>
      <c r="AL82" s="3">
        <v>0</v>
      </c>
      <c r="AM82" s="3">
        <v>1</v>
      </c>
      <c r="AN82" s="3">
        <v>1</v>
      </c>
      <c r="AO82" s="3">
        <v>1</v>
      </c>
      <c r="AP82" s="3">
        <v>1</v>
      </c>
      <c r="AQ82" s="3">
        <v>1</v>
      </c>
      <c r="AR82" s="3">
        <v>0</v>
      </c>
      <c r="AS82" s="3">
        <v>1</v>
      </c>
      <c r="AT82" s="3">
        <v>1</v>
      </c>
      <c r="AU82" s="3">
        <v>0</v>
      </c>
      <c r="AV82" s="3">
        <v>1</v>
      </c>
      <c r="AW82" s="3">
        <v>2</v>
      </c>
      <c r="AX82" s="3">
        <v>0</v>
      </c>
      <c r="AY82" s="3">
        <v>0</v>
      </c>
      <c r="AZ82" s="16">
        <f t="shared" si="40"/>
        <v>31</v>
      </c>
      <c r="BA82" s="17">
        <f t="shared" si="41"/>
        <v>0.67391304347826086</v>
      </c>
      <c r="BB82" s="17" t="str">
        <f t="shared" si="42"/>
        <v>Pagrindinis</v>
      </c>
      <c r="BC82" s="16">
        <f t="shared" si="43"/>
        <v>10</v>
      </c>
      <c r="BD82" s="17">
        <f t="shared" si="44"/>
        <v>0.83333333333333337</v>
      </c>
      <c r="BE82" s="16">
        <f t="shared" si="45"/>
        <v>6</v>
      </c>
      <c r="BF82" s="17">
        <f t="shared" si="46"/>
        <v>0.75</v>
      </c>
      <c r="BG82" s="16">
        <f t="shared" si="47"/>
        <v>6</v>
      </c>
      <c r="BH82" s="17">
        <f t="shared" si="48"/>
        <v>0.54545454545454541</v>
      </c>
      <c r="BI82" s="16">
        <f t="shared" si="49"/>
        <v>3</v>
      </c>
      <c r="BJ82" s="17">
        <f t="shared" si="50"/>
        <v>0.6</v>
      </c>
      <c r="BK82" s="16">
        <f t="shared" si="51"/>
        <v>6</v>
      </c>
      <c r="BL82" s="17">
        <f t="shared" si="52"/>
        <v>0.6</v>
      </c>
      <c r="BM82" s="16">
        <f t="shared" si="53"/>
        <v>11</v>
      </c>
      <c r="BN82" s="17">
        <f t="shared" si="54"/>
        <v>0.6470588235294118</v>
      </c>
      <c r="BO82" s="16">
        <f t="shared" si="55"/>
        <v>14</v>
      </c>
      <c r="BP82" s="17">
        <f t="shared" si="56"/>
        <v>0.73684210526315785</v>
      </c>
      <c r="BQ82" s="16">
        <f t="shared" si="57"/>
        <v>6</v>
      </c>
      <c r="BR82" s="17">
        <f t="shared" si="58"/>
        <v>0.6</v>
      </c>
      <c r="BS82" s="16">
        <f t="shared" si="59"/>
        <v>8</v>
      </c>
    </row>
    <row r="83" spans="1:71">
      <c r="A83" s="68" t="s">
        <v>136</v>
      </c>
      <c r="B83" s="69">
        <v>808319</v>
      </c>
      <c r="C83" s="69">
        <v>19</v>
      </c>
      <c r="D83" s="70" t="s">
        <v>113</v>
      </c>
      <c r="E83" s="70" t="s">
        <v>337</v>
      </c>
      <c r="F83" s="35" t="s">
        <v>32</v>
      </c>
      <c r="G83" s="35" t="s">
        <v>34</v>
      </c>
      <c r="H83" s="35" t="s">
        <v>34</v>
      </c>
      <c r="I83" s="35" t="s">
        <v>34</v>
      </c>
      <c r="J83" s="3">
        <v>0</v>
      </c>
      <c r="K83" s="3">
        <v>0</v>
      </c>
      <c r="L83" s="3">
        <v>1</v>
      </c>
      <c r="M83" s="3">
        <v>0</v>
      </c>
      <c r="N83" s="3">
        <v>0</v>
      </c>
      <c r="O83" s="3">
        <v>0</v>
      </c>
      <c r="P83" s="3">
        <v>0</v>
      </c>
      <c r="Q83" s="3">
        <v>1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1</v>
      </c>
      <c r="AF83" s="3">
        <v>0</v>
      </c>
      <c r="AG83" s="3">
        <v>0</v>
      </c>
      <c r="AH83" s="3">
        <v>0</v>
      </c>
      <c r="AI83" s="3">
        <v>1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1</v>
      </c>
      <c r="AP83" s="3">
        <v>1</v>
      </c>
      <c r="AQ83" s="3">
        <v>1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16">
        <f t="shared" si="40"/>
        <v>7</v>
      </c>
      <c r="BA83" s="17">
        <f t="shared" si="41"/>
        <v>0.15217391304347827</v>
      </c>
      <c r="BB83" s="17" t="str">
        <f t="shared" si="42"/>
        <v>Nepatenkinamas</v>
      </c>
      <c r="BC83" s="16">
        <f t="shared" si="43"/>
        <v>3</v>
      </c>
      <c r="BD83" s="17">
        <f t="shared" si="44"/>
        <v>0.25</v>
      </c>
      <c r="BE83" s="16">
        <f t="shared" si="45"/>
        <v>0</v>
      </c>
      <c r="BF83" s="17">
        <f t="shared" si="46"/>
        <v>0</v>
      </c>
      <c r="BG83" s="16">
        <f t="shared" si="47"/>
        <v>3</v>
      </c>
      <c r="BH83" s="17">
        <f t="shared" si="48"/>
        <v>0.27272727272727271</v>
      </c>
      <c r="BI83" s="16">
        <f t="shared" si="49"/>
        <v>1</v>
      </c>
      <c r="BJ83" s="17">
        <f t="shared" si="50"/>
        <v>0.2</v>
      </c>
      <c r="BK83" s="16">
        <f t="shared" si="51"/>
        <v>0</v>
      </c>
      <c r="BL83" s="17">
        <f t="shared" si="52"/>
        <v>0</v>
      </c>
      <c r="BM83" s="16">
        <f t="shared" si="53"/>
        <v>4</v>
      </c>
      <c r="BN83" s="17">
        <f t="shared" si="54"/>
        <v>0.23529411764705882</v>
      </c>
      <c r="BO83" s="16">
        <f t="shared" si="55"/>
        <v>3</v>
      </c>
      <c r="BP83" s="17">
        <f t="shared" si="56"/>
        <v>0.15789473684210525</v>
      </c>
      <c r="BQ83" s="16">
        <f t="shared" si="57"/>
        <v>0</v>
      </c>
      <c r="BR83" s="17">
        <f t="shared" si="58"/>
        <v>0</v>
      </c>
      <c r="BS83" s="16">
        <f t="shared" si="59"/>
        <v>2</v>
      </c>
    </row>
    <row r="84" spans="1:71">
      <c r="A84" s="68" t="s">
        <v>136</v>
      </c>
      <c r="B84" s="69">
        <v>808320</v>
      </c>
      <c r="C84" s="69">
        <v>20</v>
      </c>
      <c r="D84" s="70" t="s">
        <v>338</v>
      </c>
      <c r="E84" s="70" t="s">
        <v>339</v>
      </c>
      <c r="F84" s="35" t="s">
        <v>32</v>
      </c>
      <c r="G84" s="35"/>
      <c r="H84" s="35"/>
      <c r="I84" s="35"/>
      <c r="J84" s="3">
        <v>1</v>
      </c>
      <c r="K84" s="3">
        <v>1</v>
      </c>
      <c r="L84" s="3">
        <v>1</v>
      </c>
      <c r="M84" s="3">
        <v>1</v>
      </c>
      <c r="N84" s="3">
        <v>2</v>
      </c>
      <c r="O84" s="3">
        <v>0</v>
      </c>
      <c r="P84" s="3">
        <v>1</v>
      </c>
      <c r="Q84" s="3">
        <v>1</v>
      </c>
      <c r="R84" s="3">
        <v>1</v>
      </c>
      <c r="S84" s="3">
        <v>0</v>
      </c>
      <c r="T84" s="3">
        <v>1</v>
      </c>
      <c r="U84" s="3">
        <v>1</v>
      </c>
      <c r="V84" s="3">
        <v>1</v>
      </c>
      <c r="W84" s="3">
        <v>1</v>
      </c>
      <c r="X84" s="3">
        <v>1</v>
      </c>
      <c r="Y84" s="3">
        <v>1</v>
      </c>
      <c r="Z84" s="3">
        <v>1</v>
      </c>
      <c r="AA84" s="3">
        <v>1</v>
      </c>
      <c r="AB84" s="3">
        <v>0</v>
      </c>
      <c r="AC84" s="3">
        <v>1</v>
      </c>
      <c r="AD84" s="3">
        <v>1</v>
      </c>
      <c r="AE84" s="3">
        <v>2</v>
      </c>
      <c r="AF84" s="3">
        <v>1</v>
      </c>
      <c r="AG84" s="3">
        <v>0</v>
      </c>
      <c r="AH84" s="3">
        <v>0</v>
      </c>
      <c r="AI84" s="3">
        <v>1</v>
      </c>
      <c r="AJ84" s="3">
        <v>0</v>
      </c>
      <c r="AK84" s="3">
        <v>1</v>
      </c>
      <c r="AL84" s="3">
        <v>0</v>
      </c>
      <c r="AM84" s="3">
        <v>1</v>
      </c>
      <c r="AN84" s="3">
        <v>1</v>
      </c>
      <c r="AO84" s="3">
        <v>1</v>
      </c>
      <c r="AP84" s="3">
        <v>1</v>
      </c>
      <c r="AQ84" s="3">
        <v>1</v>
      </c>
      <c r="AR84" s="3">
        <v>1</v>
      </c>
      <c r="AS84" s="3">
        <v>1</v>
      </c>
      <c r="AT84" s="3">
        <v>0</v>
      </c>
      <c r="AU84" s="3">
        <v>1</v>
      </c>
      <c r="AV84" s="3">
        <v>1</v>
      </c>
      <c r="AW84" s="3">
        <v>2</v>
      </c>
      <c r="AX84" s="3">
        <v>1</v>
      </c>
      <c r="AY84" s="3">
        <v>0</v>
      </c>
      <c r="AZ84" s="16">
        <f t="shared" si="40"/>
        <v>36</v>
      </c>
      <c r="BA84" s="17">
        <f t="shared" si="41"/>
        <v>0.78260869565217395</v>
      </c>
      <c r="BB84" s="17" t="str">
        <f t="shared" si="42"/>
        <v>Pagrindinis</v>
      </c>
      <c r="BC84" s="16">
        <f t="shared" si="43"/>
        <v>11</v>
      </c>
      <c r="BD84" s="17">
        <f t="shared" si="44"/>
        <v>0.91666666666666663</v>
      </c>
      <c r="BE84" s="16">
        <f t="shared" si="45"/>
        <v>6</v>
      </c>
      <c r="BF84" s="17">
        <f t="shared" si="46"/>
        <v>0.75</v>
      </c>
      <c r="BG84" s="16">
        <f t="shared" si="47"/>
        <v>10</v>
      </c>
      <c r="BH84" s="17">
        <f t="shared" si="48"/>
        <v>0.90909090909090906</v>
      </c>
      <c r="BI84" s="16">
        <f t="shared" si="49"/>
        <v>4</v>
      </c>
      <c r="BJ84" s="17">
        <f t="shared" si="50"/>
        <v>0.8</v>
      </c>
      <c r="BK84" s="16">
        <f t="shared" si="51"/>
        <v>5</v>
      </c>
      <c r="BL84" s="17">
        <f t="shared" si="52"/>
        <v>0.5</v>
      </c>
      <c r="BM84" s="16">
        <f t="shared" si="53"/>
        <v>14</v>
      </c>
      <c r="BN84" s="17">
        <f t="shared" si="54"/>
        <v>0.82352941176470584</v>
      </c>
      <c r="BO84" s="16">
        <f t="shared" si="55"/>
        <v>17</v>
      </c>
      <c r="BP84" s="17">
        <f t="shared" si="56"/>
        <v>0.89473684210526316</v>
      </c>
      <c r="BQ84" s="16">
        <f t="shared" si="57"/>
        <v>5</v>
      </c>
      <c r="BR84" s="17">
        <f t="shared" si="58"/>
        <v>0.5</v>
      </c>
      <c r="BS84" s="16">
        <f t="shared" si="59"/>
        <v>9</v>
      </c>
    </row>
    <row r="85" spans="1:71">
      <c r="A85" s="68" t="s">
        <v>136</v>
      </c>
      <c r="B85" s="69">
        <v>808321</v>
      </c>
      <c r="C85" s="69">
        <v>21</v>
      </c>
      <c r="D85" s="70" t="s">
        <v>340</v>
      </c>
      <c r="E85" s="70" t="s">
        <v>341</v>
      </c>
      <c r="F85" s="35" t="s">
        <v>36</v>
      </c>
      <c r="G85" s="35"/>
      <c r="H85" s="35"/>
      <c r="I85" s="35"/>
      <c r="J85" s="3">
        <v>1</v>
      </c>
      <c r="K85" s="3">
        <v>1</v>
      </c>
      <c r="L85" s="3">
        <v>1</v>
      </c>
      <c r="M85" s="3">
        <v>1</v>
      </c>
      <c r="N85" s="3">
        <v>0</v>
      </c>
      <c r="O85" s="3">
        <v>1</v>
      </c>
      <c r="P85" s="3">
        <v>1</v>
      </c>
      <c r="Q85" s="3">
        <v>1</v>
      </c>
      <c r="R85" s="3">
        <v>1</v>
      </c>
      <c r="S85" s="3">
        <v>0</v>
      </c>
      <c r="T85" s="3">
        <v>1</v>
      </c>
      <c r="U85" s="3">
        <v>1</v>
      </c>
      <c r="V85" s="3">
        <v>1</v>
      </c>
      <c r="W85" s="3">
        <v>1</v>
      </c>
      <c r="X85" s="3">
        <v>1</v>
      </c>
      <c r="Y85" s="3">
        <v>1</v>
      </c>
      <c r="Z85" s="3">
        <v>0</v>
      </c>
      <c r="AA85" s="3">
        <v>0</v>
      </c>
      <c r="AB85" s="3">
        <v>1</v>
      </c>
      <c r="AC85" s="3">
        <v>1</v>
      </c>
      <c r="AD85" s="3">
        <v>1</v>
      </c>
      <c r="AE85" s="3">
        <v>2</v>
      </c>
      <c r="AF85" s="3">
        <v>1</v>
      </c>
      <c r="AG85" s="3">
        <v>0</v>
      </c>
      <c r="AH85" s="3">
        <v>1</v>
      </c>
      <c r="AI85" s="3">
        <v>1</v>
      </c>
      <c r="AJ85" s="3">
        <v>0</v>
      </c>
      <c r="AK85" s="3">
        <v>1</v>
      </c>
      <c r="AL85" s="3">
        <v>2</v>
      </c>
      <c r="AM85" s="3">
        <v>1</v>
      </c>
      <c r="AN85" s="3">
        <v>1</v>
      </c>
      <c r="AO85" s="3">
        <v>1</v>
      </c>
      <c r="AP85" s="3">
        <v>1</v>
      </c>
      <c r="AQ85" s="3">
        <v>1</v>
      </c>
      <c r="AR85" s="3">
        <v>1</v>
      </c>
      <c r="AS85" s="3">
        <v>0</v>
      </c>
      <c r="AT85" s="3">
        <v>1</v>
      </c>
      <c r="AU85" s="3">
        <v>0</v>
      </c>
      <c r="AV85" s="3">
        <v>1</v>
      </c>
      <c r="AW85" s="3">
        <v>2</v>
      </c>
      <c r="AX85" s="3">
        <v>1</v>
      </c>
      <c r="AY85" s="3">
        <v>1</v>
      </c>
      <c r="AZ85" s="16">
        <f t="shared" si="40"/>
        <v>37</v>
      </c>
      <c r="BA85" s="17">
        <f t="shared" si="41"/>
        <v>0.80434782608695654</v>
      </c>
      <c r="BB85" s="17" t="str">
        <f t="shared" si="42"/>
        <v>Aukštesnysis</v>
      </c>
      <c r="BC85" s="16">
        <f t="shared" si="43"/>
        <v>9</v>
      </c>
      <c r="BD85" s="17">
        <f t="shared" si="44"/>
        <v>0.75</v>
      </c>
      <c r="BE85" s="16">
        <f t="shared" si="45"/>
        <v>7</v>
      </c>
      <c r="BF85" s="17">
        <f t="shared" si="46"/>
        <v>0.875</v>
      </c>
      <c r="BG85" s="16">
        <f t="shared" si="47"/>
        <v>11</v>
      </c>
      <c r="BH85" s="17">
        <f t="shared" si="48"/>
        <v>1</v>
      </c>
      <c r="BI85" s="16">
        <f t="shared" si="49"/>
        <v>3</v>
      </c>
      <c r="BJ85" s="17">
        <f t="shared" si="50"/>
        <v>0.6</v>
      </c>
      <c r="BK85" s="16">
        <f t="shared" si="51"/>
        <v>7</v>
      </c>
      <c r="BL85" s="17">
        <f t="shared" si="52"/>
        <v>0.7</v>
      </c>
      <c r="BM85" s="16">
        <f t="shared" si="53"/>
        <v>15</v>
      </c>
      <c r="BN85" s="17">
        <f t="shared" si="54"/>
        <v>0.88235294117647056</v>
      </c>
      <c r="BO85" s="16">
        <f t="shared" si="55"/>
        <v>15</v>
      </c>
      <c r="BP85" s="17">
        <f t="shared" si="56"/>
        <v>0.78947368421052633</v>
      </c>
      <c r="BQ85" s="16">
        <f t="shared" si="57"/>
        <v>7</v>
      </c>
      <c r="BR85" s="17">
        <f t="shared" si="58"/>
        <v>0.7</v>
      </c>
      <c r="BS85" s="16">
        <f t="shared" si="59"/>
        <v>10</v>
      </c>
    </row>
    <row r="86" spans="1:71">
      <c r="A86" s="68" t="s">
        <v>136</v>
      </c>
      <c r="B86" s="69">
        <v>808322</v>
      </c>
      <c r="C86" s="69">
        <v>22</v>
      </c>
      <c r="D86" s="70" t="s">
        <v>331</v>
      </c>
      <c r="E86" s="70" t="s">
        <v>342</v>
      </c>
      <c r="F86" s="35" t="s">
        <v>32</v>
      </c>
      <c r="G86" s="35"/>
      <c r="H86" s="35"/>
      <c r="I86" s="35"/>
      <c r="J86" s="3">
        <v>1</v>
      </c>
      <c r="K86" s="3">
        <v>1</v>
      </c>
      <c r="L86" s="3">
        <v>1</v>
      </c>
      <c r="M86" s="3">
        <v>0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0</v>
      </c>
      <c r="T86" s="3">
        <v>1</v>
      </c>
      <c r="U86" s="3">
        <v>1</v>
      </c>
      <c r="V86" s="3">
        <v>1</v>
      </c>
      <c r="W86" s="3">
        <v>1</v>
      </c>
      <c r="X86" s="3">
        <v>1</v>
      </c>
      <c r="Y86" s="3">
        <v>1</v>
      </c>
      <c r="Z86" s="3">
        <v>0</v>
      </c>
      <c r="AA86" s="3">
        <v>0</v>
      </c>
      <c r="AB86" s="3">
        <v>0</v>
      </c>
      <c r="AC86" s="3">
        <v>1</v>
      </c>
      <c r="AD86" s="3">
        <v>1</v>
      </c>
      <c r="AE86" s="3">
        <v>2</v>
      </c>
      <c r="AF86" s="3">
        <v>1</v>
      </c>
      <c r="AG86" s="3">
        <v>0</v>
      </c>
      <c r="AH86" s="3">
        <v>0</v>
      </c>
      <c r="AI86" s="3">
        <v>1</v>
      </c>
      <c r="AJ86" s="3">
        <v>0</v>
      </c>
      <c r="AK86" s="3">
        <v>1</v>
      </c>
      <c r="AL86" s="3">
        <v>0</v>
      </c>
      <c r="AM86" s="3">
        <v>1</v>
      </c>
      <c r="AN86" s="3">
        <v>1</v>
      </c>
      <c r="AO86" s="3">
        <v>1</v>
      </c>
      <c r="AP86" s="3">
        <v>1</v>
      </c>
      <c r="AQ86" s="3">
        <v>1</v>
      </c>
      <c r="AR86" s="3">
        <v>1</v>
      </c>
      <c r="AS86" s="3">
        <v>1</v>
      </c>
      <c r="AT86" s="3">
        <v>1</v>
      </c>
      <c r="AU86" s="3">
        <v>0</v>
      </c>
      <c r="AV86" s="3">
        <v>1</v>
      </c>
      <c r="AW86" s="3">
        <v>1</v>
      </c>
      <c r="AX86" s="3">
        <v>1</v>
      </c>
      <c r="AY86" s="3">
        <v>1</v>
      </c>
      <c r="AZ86" s="16">
        <f t="shared" si="40"/>
        <v>33</v>
      </c>
      <c r="BA86" s="17">
        <f t="shared" si="41"/>
        <v>0.71739130434782605</v>
      </c>
      <c r="BB86" s="17" t="str">
        <f t="shared" si="42"/>
        <v>Pagrindinis</v>
      </c>
      <c r="BC86" s="16">
        <f t="shared" si="43"/>
        <v>9</v>
      </c>
      <c r="BD86" s="17">
        <f t="shared" si="44"/>
        <v>0.75</v>
      </c>
      <c r="BE86" s="16">
        <f t="shared" si="45"/>
        <v>6</v>
      </c>
      <c r="BF86" s="17">
        <f t="shared" si="46"/>
        <v>0.75</v>
      </c>
      <c r="BG86" s="16">
        <f t="shared" si="47"/>
        <v>11</v>
      </c>
      <c r="BH86" s="17">
        <f t="shared" si="48"/>
        <v>1</v>
      </c>
      <c r="BI86" s="16">
        <f t="shared" si="49"/>
        <v>2</v>
      </c>
      <c r="BJ86" s="17">
        <f t="shared" si="50"/>
        <v>0.4</v>
      </c>
      <c r="BK86" s="16">
        <f t="shared" si="51"/>
        <v>5</v>
      </c>
      <c r="BL86" s="17">
        <f t="shared" si="52"/>
        <v>0.5</v>
      </c>
      <c r="BM86" s="16">
        <f t="shared" si="53"/>
        <v>15</v>
      </c>
      <c r="BN86" s="17">
        <f t="shared" si="54"/>
        <v>0.88235294117647056</v>
      </c>
      <c r="BO86" s="16">
        <f t="shared" si="55"/>
        <v>13</v>
      </c>
      <c r="BP86" s="17">
        <f t="shared" si="56"/>
        <v>0.68421052631578949</v>
      </c>
      <c r="BQ86" s="16">
        <f t="shared" si="57"/>
        <v>5</v>
      </c>
      <c r="BR86" s="17">
        <f t="shared" si="58"/>
        <v>0.5</v>
      </c>
      <c r="BS86" s="16">
        <f t="shared" si="59"/>
        <v>9</v>
      </c>
    </row>
    <row r="87" spans="1:71">
      <c r="A87" s="68" t="s">
        <v>136</v>
      </c>
      <c r="B87" s="69">
        <v>808323</v>
      </c>
      <c r="C87" s="69">
        <v>23</v>
      </c>
      <c r="D87" s="70" t="s">
        <v>33</v>
      </c>
      <c r="E87" s="70" t="s">
        <v>343</v>
      </c>
      <c r="F87" s="35" t="s">
        <v>32</v>
      </c>
      <c r="G87" s="35"/>
      <c r="H87" s="35"/>
      <c r="I87" s="35"/>
      <c r="J87" s="3">
        <v>1</v>
      </c>
      <c r="K87" s="3">
        <v>1</v>
      </c>
      <c r="L87" s="3">
        <v>1</v>
      </c>
      <c r="M87" s="3">
        <v>1</v>
      </c>
      <c r="N87" s="3">
        <v>0</v>
      </c>
      <c r="O87" s="3">
        <v>1</v>
      </c>
      <c r="P87" s="3">
        <v>0</v>
      </c>
      <c r="Q87" s="3">
        <v>1</v>
      </c>
      <c r="R87" s="3">
        <v>1</v>
      </c>
      <c r="S87" s="3">
        <v>0</v>
      </c>
      <c r="T87" s="3">
        <v>1</v>
      </c>
      <c r="U87" s="3">
        <v>1</v>
      </c>
      <c r="V87" s="3">
        <v>0</v>
      </c>
      <c r="W87" s="3">
        <v>1</v>
      </c>
      <c r="X87" s="3">
        <v>0</v>
      </c>
      <c r="Y87" s="3">
        <v>1</v>
      </c>
      <c r="Z87" s="3">
        <v>1</v>
      </c>
      <c r="AA87" s="3">
        <v>0</v>
      </c>
      <c r="AB87" s="3">
        <v>1</v>
      </c>
      <c r="AC87" s="3">
        <v>1</v>
      </c>
      <c r="AD87" s="3">
        <v>1</v>
      </c>
      <c r="AE87" s="3">
        <v>2</v>
      </c>
      <c r="AF87" s="3">
        <v>1</v>
      </c>
      <c r="AG87" s="3">
        <v>0</v>
      </c>
      <c r="AH87" s="3">
        <v>0</v>
      </c>
      <c r="AI87" s="3">
        <v>0</v>
      </c>
      <c r="AJ87" s="3">
        <v>1</v>
      </c>
      <c r="AK87" s="3">
        <v>1</v>
      </c>
      <c r="AL87" s="3">
        <v>2</v>
      </c>
      <c r="AM87" s="3">
        <v>1</v>
      </c>
      <c r="AN87" s="3">
        <v>1</v>
      </c>
      <c r="AO87" s="3">
        <v>1</v>
      </c>
      <c r="AP87" s="3">
        <v>1</v>
      </c>
      <c r="AQ87" s="3">
        <v>0</v>
      </c>
      <c r="AR87" s="3">
        <v>0</v>
      </c>
      <c r="AS87" s="3">
        <v>0</v>
      </c>
      <c r="AT87" s="3">
        <v>0</v>
      </c>
      <c r="AU87" s="3">
        <v>1</v>
      </c>
      <c r="AV87" s="3">
        <v>1</v>
      </c>
      <c r="AW87" s="3">
        <v>2</v>
      </c>
      <c r="AX87" s="3">
        <v>0</v>
      </c>
      <c r="AY87" s="3">
        <v>0</v>
      </c>
      <c r="AZ87" s="16">
        <f t="shared" si="40"/>
        <v>30</v>
      </c>
      <c r="BA87" s="17">
        <f t="shared" si="41"/>
        <v>0.65217391304347827</v>
      </c>
      <c r="BB87" s="17" t="str">
        <f t="shared" si="42"/>
        <v>Pagrindinis</v>
      </c>
      <c r="BC87" s="16">
        <f t="shared" si="43"/>
        <v>11</v>
      </c>
      <c r="BD87" s="17">
        <f t="shared" si="44"/>
        <v>0.91666666666666663</v>
      </c>
      <c r="BE87" s="16">
        <f t="shared" si="45"/>
        <v>5</v>
      </c>
      <c r="BF87" s="17">
        <f t="shared" si="46"/>
        <v>0.625</v>
      </c>
      <c r="BG87" s="16">
        <f t="shared" si="47"/>
        <v>6</v>
      </c>
      <c r="BH87" s="17">
        <f t="shared" si="48"/>
        <v>0.54545454545454541</v>
      </c>
      <c r="BI87" s="16">
        <f t="shared" si="49"/>
        <v>2</v>
      </c>
      <c r="BJ87" s="17">
        <f t="shared" si="50"/>
        <v>0.4</v>
      </c>
      <c r="BK87" s="16">
        <f t="shared" si="51"/>
        <v>6</v>
      </c>
      <c r="BL87" s="17">
        <f t="shared" si="52"/>
        <v>0.6</v>
      </c>
      <c r="BM87" s="16">
        <f t="shared" si="53"/>
        <v>9</v>
      </c>
      <c r="BN87" s="17">
        <f t="shared" si="54"/>
        <v>0.52941176470588236</v>
      </c>
      <c r="BO87" s="16">
        <f t="shared" si="55"/>
        <v>15</v>
      </c>
      <c r="BP87" s="17">
        <f t="shared" si="56"/>
        <v>0.78947368421052633</v>
      </c>
      <c r="BQ87" s="16">
        <f t="shared" si="57"/>
        <v>6</v>
      </c>
      <c r="BR87" s="17">
        <f t="shared" si="58"/>
        <v>0.6</v>
      </c>
      <c r="BS87" s="16">
        <f t="shared" si="59"/>
        <v>8</v>
      </c>
    </row>
    <row r="88" spans="1:71">
      <c r="A88" s="68" t="s">
        <v>136</v>
      </c>
      <c r="B88" s="69">
        <v>808324</v>
      </c>
      <c r="C88" s="69">
        <v>24</v>
      </c>
      <c r="D88" s="70" t="s">
        <v>344</v>
      </c>
      <c r="E88" s="70" t="s">
        <v>345</v>
      </c>
      <c r="F88" s="35" t="s">
        <v>36</v>
      </c>
      <c r="G88" s="35"/>
      <c r="H88" s="35"/>
      <c r="I88" s="35"/>
      <c r="J88" s="3">
        <v>1</v>
      </c>
      <c r="K88" s="3">
        <v>1</v>
      </c>
      <c r="L88" s="3">
        <v>1</v>
      </c>
      <c r="M88" s="3">
        <v>1</v>
      </c>
      <c r="N88" s="3">
        <v>0</v>
      </c>
      <c r="O88" s="3">
        <v>0</v>
      </c>
      <c r="P88" s="3">
        <v>0</v>
      </c>
      <c r="Q88" s="3">
        <v>1</v>
      </c>
      <c r="R88" s="3">
        <v>1</v>
      </c>
      <c r="S88" s="3">
        <v>0</v>
      </c>
      <c r="T88" s="3">
        <v>1</v>
      </c>
      <c r="U88" s="3">
        <v>1</v>
      </c>
      <c r="V88" s="3">
        <v>0</v>
      </c>
      <c r="W88" s="3">
        <v>1</v>
      </c>
      <c r="X88" s="3">
        <v>0</v>
      </c>
      <c r="Y88" s="3">
        <v>1</v>
      </c>
      <c r="Z88" s="3">
        <v>1</v>
      </c>
      <c r="AA88" s="3">
        <v>1</v>
      </c>
      <c r="AB88" s="3">
        <v>0</v>
      </c>
      <c r="AC88" s="3">
        <v>1</v>
      </c>
      <c r="AD88" s="3">
        <v>1</v>
      </c>
      <c r="AE88" s="3">
        <v>0</v>
      </c>
      <c r="AF88" s="3">
        <v>1</v>
      </c>
      <c r="AG88" s="3">
        <v>0</v>
      </c>
      <c r="AH88" s="3">
        <v>1</v>
      </c>
      <c r="AI88" s="3">
        <v>1</v>
      </c>
      <c r="AJ88" s="3">
        <v>1</v>
      </c>
      <c r="AK88" s="3">
        <v>1</v>
      </c>
      <c r="AL88" s="3">
        <v>2</v>
      </c>
      <c r="AM88" s="3">
        <v>1</v>
      </c>
      <c r="AN88" s="3">
        <v>1</v>
      </c>
      <c r="AO88" s="3">
        <v>1</v>
      </c>
      <c r="AP88" s="3">
        <v>1</v>
      </c>
      <c r="AQ88" s="3">
        <v>1</v>
      </c>
      <c r="AR88" s="3">
        <v>0</v>
      </c>
      <c r="AS88" s="3">
        <v>1</v>
      </c>
      <c r="AT88" s="3">
        <v>0</v>
      </c>
      <c r="AU88" s="3">
        <v>0</v>
      </c>
      <c r="AV88" s="3">
        <v>0</v>
      </c>
      <c r="AW88" s="3">
        <v>1</v>
      </c>
      <c r="AX88" s="3">
        <v>0</v>
      </c>
      <c r="AY88" s="3">
        <v>1</v>
      </c>
      <c r="AZ88" s="16">
        <f t="shared" si="40"/>
        <v>29</v>
      </c>
      <c r="BA88" s="17">
        <f t="shared" si="41"/>
        <v>0.63043478260869568</v>
      </c>
      <c r="BB88" s="17" t="str">
        <f t="shared" si="42"/>
        <v>Pagrindinis</v>
      </c>
      <c r="BC88" s="16">
        <f t="shared" si="43"/>
        <v>9</v>
      </c>
      <c r="BD88" s="17">
        <f t="shared" si="44"/>
        <v>0.75</v>
      </c>
      <c r="BE88" s="16">
        <f t="shared" si="45"/>
        <v>4</v>
      </c>
      <c r="BF88" s="17">
        <f t="shared" si="46"/>
        <v>0.5</v>
      </c>
      <c r="BG88" s="16">
        <f t="shared" si="47"/>
        <v>8</v>
      </c>
      <c r="BH88" s="17">
        <f t="shared" si="48"/>
        <v>0.72727272727272729</v>
      </c>
      <c r="BI88" s="16">
        <f t="shared" si="49"/>
        <v>3</v>
      </c>
      <c r="BJ88" s="17">
        <f t="shared" si="50"/>
        <v>0.6</v>
      </c>
      <c r="BK88" s="16">
        <f t="shared" si="51"/>
        <v>5</v>
      </c>
      <c r="BL88" s="17">
        <f t="shared" si="52"/>
        <v>0.5</v>
      </c>
      <c r="BM88" s="16">
        <f t="shared" si="53"/>
        <v>13</v>
      </c>
      <c r="BN88" s="17">
        <f t="shared" si="54"/>
        <v>0.76470588235294112</v>
      </c>
      <c r="BO88" s="16">
        <f t="shared" si="55"/>
        <v>11</v>
      </c>
      <c r="BP88" s="17">
        <f t="shared" si="56"/>
        <v>0.57894736842105265</v>
      </c>
      <c r="BQ88" s="16">
        <f t="shared" si="57"/>
        <v>5</v>
      </c>
      <c r="BR88" s="17">
        <f t="shared" si="58"/>
        <v>0.5</v>
      </c>
      <c r="BS88" s="16">
        <f t="shared" si="59"/>
        <v>8</v>
      </c>
    </row>
    <row r="89" spans="1:71">
      <c r="A89" s="68" t="s">
        <v>136</v>
      </c>
      <c r="B89" s="69">
        <v>808325</v>
      </c>
      <c r="C89" s="69">
        <v>25</v>
      </c>
      <c r="D89" s="70" t="s">
        <v>346</v>
      </c>
      <c r="E89" s="70" t="s">
        <v>347</v>
      </c>
      <c r="F89" s="35" t="s">
        <v>32</v>
      </c>
      <c r="G89" s="35" t="s">
        <v>34</v>
      </c>
      <c r="H89" s="35" t="s">
        <v>34</v>
      </c>
      <c r="I89" s="35" t="s">
        <v>34</v>
      </c>
      <c r="J89" s="3">
        <v>1</v>
      </c>
      <c r="K89" s="3">
        <v>1</v>
      </c>
      <c r="L89" s="3">
        <v>1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16">
        <f t="shared" si="40"/>
        <v>3</v>
      </c>
      <c r="BA89" s="17">
        <f t="shared" si="41"/>
        <v>6.5217391304347824E-2</v>
      </c>
      <c r="BB89" s="17" t="str">
        <f t="shared" si="42"/>
        <v>Nepatenkinamas</v>
      </c>
      <c r="BC89" s="16">
        <f t="shared" si="43"/>
        <v>2</v>
      </c>
      <c r="BD89" s="17">
        <f t="shared" si="44"/>
        <v>0.16666666666666666</v>
      </c>
      <c r="BE89" s="16">
        <f t="shared" si="45"/>
        <v>0</v>
      </c>
      <c r="BF89" s="17">
        <f t="shared" si="46"/>
        <v>0</v>
      </c>
      <c r="BG89" s="16">
        <f t="shared" si="47"/>
        <v>0</v>
      </c>
      <c r="BH89" s="17">
        <f t="shared" si="48"/>
        <v>0</v>
      </c>
      <c r="BI89" s="16">
        <f t="shared" si="49"/>
        <v>1</v>
      </c>
      <c r="BJ89" s="17">
        <f t="shared" si="50"/>
        <v>0.2</v>
      </c>
      <c r="BK89" s="16">
        <f t="shared" si="51"/>
        <v>0</v>
      </c>
      <c r="BL89" s="17">
        <f t="shared" si="52"/>
        <v>0</v>
      </c>
      <c r="BM89" s="16">
        <f t="shared" si="53"/>
        <v>1</v>
      </c>
      <c r="BN89" s="17">
        <f t="shared" si="54"/>
        <v>5.8823529411764705E-2</v>
      </c>
      <c r="BO89" s="16">
        <f t="shared" si="55"/>
        <v>2</v>
      </c>
      <c r="BP89" s="17">
        <f t="shared" si="56"/>
        <v>0.10526315789473684</v>
      </c>
      <c r="BQ89" s="16">
        <f t="shared" si="57"/>
        <v>0</v>
      </c>
      <c r="BR89" s="17">
        <f t="shared" si="58"/>
        <v>0</v>
      </c>
      <c r="BS89" s="16">
        <f t="shared" si="59"/>
        <v>1</v>
      </c>
    </row>
    <row r="90" spans="1:71">
      <c r="A90" s="68" t="s">
        <v>136</v>
      </c>
      <c r="B90" s="69">
        <v>808326</v>
      </c>
      <c r="C90" s="69">
        <v>26</v>
      </c>
      <c r="D90" s="70" t="s">
        <v>348</v>
      </c>
      <c r="E90" s="70" t="s">
        <v>349</v>
      </c>
      <c r="F90" s="35" t="s">
        <v>32</v>
      </c>
      <c r="G90" s="35"/>
      <c r="H90" s="35"/>
      <c r="I90" s="35"/>
      <c r="J90" s="3">
        <v>0</v>
      </c>
      <c r="K90" s="3">
        <v>1</v>
      </c>
      <c r="L90" s="3">
        <v>1</v>
      </c>
      <c r="M90" s="3">
        <v>0</v>
      </c>
      <c r="N90" s="3">
        <v>0</v>
      </c>
      <c r="O90" s="3">
        <v>1</v>
      </c>
      <c r="P90" s="3">
        <v>1</v>
      </c>
      <c r="Q90" s="3">
        <v>1</v>
      </c>
      <c r="R90" s="3">
        <v>1</v>
      </c>
      <c r="S90" s="3">
        <v>0</v>
      </c>
      <c r="T90" s="3">
        <v>0</v>
      </c>
      <c r="U90" s="3">
        <v>1</v>
      </c>
      <c r="V90" s="3">
        <v>0</v>
      </c>
      <c r="W90" s="3">
        <v>1</v>
      </c>
      <c r="X90" s="3">
        <v>1</v>
      </c>
      <c r="Y90" s="3">
        <v>1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1</v>
      </c>
      <c r="AG90" s="3">
        <v>0</v>
      </c>
      <c r="AH90" s="3">
        <v>0</v>
      </c>
      <c r="AI90" s="3">
        <v>1</v>
      </c>
      <c r="AJ90" s="3">
        <v>0</v>
      </c>
      <c r="AK90" s="3">
        <v>1</v>
      </c>
      <c r="AL90" s="3">
        <v>0</v>
      </c>
      <c r="AM90" s="3">
        <v>0</v>
      </c>
      <c r="AN90" s="3">
        <v>0</v>
      </c>
      <c r="AO90" s="3">
        <v>1</v>
      </c>
      <c r="AP90" s="3">
        <v>1</v>
      </c>
      <c r="AQ90" s="3">
        <v>1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2</v>
      </c>
      <c r="AX90" s="3">
        <v>0</v>
      </c>
      <c r="AY90" s="3">
        <v>1</v>
      </c>
      <c r="AZ90" s="16">
        <f t="shared" si="40"/>
        <v>19</v>
      </c>
      <c r="BA90" s="17">
        <f t="shared" si="41"/>
        <v>0.41304347826086957</v>
      </c>
      <c r="BB90" s="17" t="str">
        <f t="shared" si="42"/>
        <v>Patenkinamas</v>
      </c>
      <c r="BC90" s="16">
        <f t="shared" si="43"/>
        <v>4</v>
      </c>
      <c r="BD90" s="17">
        <f t="shared" si="44"/>
        <v>0.33333333333333331</v>
      </c>
      <c r="BE90" s="16">
        <f t="shared" si="45"/>
        <v>5</v>
      </c>
      <c r="BF90" s="17">
        <f t="shared" si="46"/>
        <v>0.625</v>
      </c>
      <c r="BG90" s="16">
        <f t="shared" si="47"/>
        <v>7</v>
      </c>
      <c r="BH90" s="17">
        <f t="shared" si="48"/>
        <v>0.63636363636363635</v>
      </c>
      <c r="BI90" s="16">
        <f t="shared" si="49"/>
        <v>1</v>
      </c>
      <c r="BJ90" s="17">
        <f t="shared" si="50"/>
        <v>0.2</v>
      </c>
      <c r="BK90" s="16">
        <f t="shared" si="51"/>
        <v>2</v>
      </c>
      <c r="BL90" s="17">
        <f t="shared" si="52"/>
        <v>0.2</v>
      </c>
      <c r="BM90" s="16">
        <f t="shared" si="53"/>
        <v>10</v>
      </c>
      <c r="BN90" s="17">
        <f t="shared" si="54"/>
        <v>0.58823529411764708</v>
      </c>
      <c r="BO90" s="16">
        <f t="shared" si="55"/>
        <v>7</v>
      </c>
      <c r="BP90" s="17">
        <f t="shared" si="56"/>
        <v>0.36842105263157893</v>
      </c>
      <c r="BQ90" s="16">
        <f t="shared" si="57"/>
        <v>2</v>
      </c>
      <c r="BR90" s="17">
        <f t="shared" si="58"/>
        <v>0.2</v>
      </c>
      <c r="BS90" s="16">
        <f t="shared" si="59"/>
        <v>5</v>
      </c>
    </row>
    <row r="91" spans="1:71">
      <c r="A91" s="68" t="s">
        <v>136</v>
      </c>
      <c r="B91" s="69">
        <v>808327</v>
      </c>
      <c r="C91" s="69">
        <v>27</v>
      </c>
      <c r="D91" s="70" t="s">
        <v>295</v>
      </c>
      <c r="E91" s="70" t="s">
        <v>350</v>
      </c>
      <c r="F91" s="35" t="s">
        <v>32</v>
      </c>
      <c r="G91" s="35"/>
      <c r="H91" s="35"/>
      <c r="I91" s="35"/>
      <c r="J91" s="3">
        <v>1</v>
      </c>
      <c r="K91" s="3">
        <v>1</v>
      </c>
      <c r="L91" s="3">
        <v>1</v>
      </c>
      <c r="M91" s="3">
        <v>1</v>
      </c>
      <c r="N91" s="3">
        <v>0</v>
      </c>
      <c r="O91" s="3">
        <v>1</v>
      </c>
      <c r="P91" s="3">
        <v>1</v>
      </c>
      <c r="Q91" s="3">
        <v>1</v>
      </c>
      <c r="R91" s="3">
        <v>1</v>
      </c>
      <c r="S91" s="3">
        <v>0</v>
      </c>
      <c r="T91" s="3">
        <v>1</v>
      </c>
      <c r="U91" s="3">
        <v>1</v>
      </c>
      <c r="V91" s="3">
        <v>1</v>
      </c>
      <c r="W91" s="3">
        <v>1</v>
      </c>
      <c r="X91" s="3">
        <v>1</v>
      </c>
      <c r="Y91" s="3">
        <v>1</v>
      </c>
      <c r="Z91" s="3">
        <v>1</v>
      </c>
      <c r="AA91" s="3">
        <v>1</v>
      </c>
      <c r="AB91" s="3">
        <v>1</v>
      </c>
      <c r="AC91" s="3">
        <v>1</v>
      </c>
      <c r="AD91" s="3">
        <v>1</v>
      </c>
      <c r="AE91" s="3">
        <v>2</v>
      </c>
      <c r="AF91" s="3">
        <v>1</v>
      </c>
      <c r="AG91" s="3">
        <v>0</v>
      </c>
      <c r="AH91" s="3">
        <v>1</v>
      </c>
      <c r="AI91" s="3">
        <v>1</v>
      </c>
      <c r="AJ91" s="3">
        <v>1</v>
      </c>
      <c r="AK91" s="3">
        <v>1</v>
      </c>
      <c r="AL91" s="3">
        <v>2</v>
      </c>
      <c r="AM91" s="3">
        <v>1</v>
      </c>
      <c r="AN91" s="3">
        <v>1</v>
      </c>
      <c r="AO91" s="3">
        <v>1</v>
      </c>
      <c r="AP91" s="3">
        <v>1</v>
      </c>
      <c r="AQ91" s="3">
        <v>1</v>
      </c>
      <c r="AR91" s="3">
        <v>0</v>
      </c>
      <c r="AS91" s="3">
        <v>1</v>
      </c>
      <c r="AT91" s="3">
        <v>1</v>
      </c>
      <c r="AU91" s="3">
        <v>1</v>
      </c>
      <c r="AV91" s="3">
        <v>1</v>
      </c>
      <c r="AW91" s="3">
        <v>2</v>
      </c>
      <c r="AX91" s="3">
        <v>1</v>
      </c>
      <c r="AY91" s="3">
        <v>1</v>
      </c>
      <c r="AZ91" s="16">
        <f t="shared" si="40"/>
        <v>41</v>
      </c>
      <c r="BA91" s="17">
        <f t="shared" si="41"/>
        <v>0.89130434782608692</v>
      </c>
      <c r="BB91" s="17" t="str">
        <f t="shared" si="42"/>
        <v>Aukštesnysis</v>
      </c>
      <c r="BC91" s="16">
        <f t="shared" si="43"/>
        <v>12</v>
      </c>
      <c r="BD91" s="17">
        <f t="shared" si="44"/>
        <v>1</v>
      </c>
      <c r="BE91" s="16">
        <f t="shared" si="45"/>
        <v>8</v>
      </c>
      <c r="BF91" s="17">
        <f t="shared" si="46"/>
        <v>1</v>
      </c>
      <c r="BG91" s="16">
        <f t="shared" si="47"/>
        <v>10</v>
      </c>
      <c r="BH91" s="17">
        <f t="shared" si="48"/>
        <v>0.90909090909090906</v>
      </c>
      <c r="BI91" s="16">
        <f t="shared" si="49"/>
        <v>3</v>
      </c>
      <c r="BJ91" s="17">
        <f t="shared" si="50"/>
        <v>0.6</v>
      </c>
      <c r="BK91" s="16">
        <f t="shared" si="51"/>
        <v>8</v>
      </c>
      <c r="BL91" s="17">
        <f t="shared" si="52"/>
        <v>0.8</v>
      </c>
      <c r="BM91" s="16">
        <f t="shared" si="53"/>
        <v>16</v>
      </c>
      <c r="BN91" s="17">
        <f t="shared" si="54"/>
        <v>0.94117647058823528</v>
      </c>
      <c r="BO91" s="16">
        <f t="shared" si="55"/>
        <v>17</v>
      </c>
      <c r="BP91" s="17">
        <f t="shared" si="56"/>
        <v>0.89473684210526316</v>
      </c>
      <c r="BQ91" s="16">
        <f t="shared" si="57"/>
        <v>8</v>
      </c>
      <c r="BR91" s="17">
        <f t="shared" si="58"/>
        <v>0.8</v>
      </c>
      <c r="BS91" s="16">
        <f t="shared" si="59"/>
        <v>10</v>
      </c>
    </row>
    <row r="92" spans="1:71">
      <c r="A92" s="68" t="s">
        <v>136</v>
      </c>
      <c r="B92" s="69">
        <v>808328</v>
      </c>
      <c r="C92" s="69">
        <v>28</v>
      </c>
      <c r="D92" s="70" t="s">
        <v>351</v>
      </c>
      <c r="E92" s="70" t="s">
        <v>352</v>
      </c>
      <c r="F92" s="35" t="s">
        <v>36</v>
      </c>
      <c r="G92" s="35"/>
      <c r="H92" s="35"/>
      <c r="I92" s="35"/>
      <c r="J92" s="3">
        <v>0</v>
      </c>
      <c r="K92" s="3">
        <v>0</v>
      </c>
      <c r="L92" s="3">
        <v>1</v>
      </c>
      <c r="M92" s="3">
        <v>1</v>
      </c>
      <c r="N92" s="3">
        <v>1</v>
      </c>
      <c r="O92" s="3">
        <v>0</v>
      </c>
      <c r="P92" s="3">
        <v>0</v>
      </c>
      <c r="Q92" s="3">
        <v>1</v>
      </c>
      <c r="R92" s="3">
        <v>0</v>
      </c>
      <c r="S92" s="3">
        <v>0</v>
      </c>
      <c r="T92" s="3">
        <v>0</v>
      </c>
      <c r="U92" s="3">
        <v>0</v>
      </c>
      <c r="V92" s="3">
        <v>1</v>
      </c>
      <c r="W92" s="3">
        <v>1</v>
      </c>
      <c r="X92" s="3">
        <v>0</v>
      </c>
      <c r="Y92" s="3">
        <v>1</v>
      </c>
      <c r="Z92" s="3">
        <v>0</v>
      </c>
      <c r="AA92" s="3">
        <v>0</v>
      </c>
      <c r="AB92" s="3">
        <v>0</v>
      </c>
      <c r="AC92" s="3">
        <v>0</v>
      </c>
      <c r="AD92" s="3">
        <v>1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1</v>
      </c>
      <c r="AL92" s="3">
        <v>0</v>
      </c>
      <c r="AM92" s="3">
        <v>1</v>
      </c>
      <c r="AN92" s="3">
        <v>1</v>
      </c>
      <c r="AO92" s="3">
        <v>1</v>
      </c>
      <c r="AP92" s="3">
        <v>1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2</v>
      </c>
      <c r="AX92" s="3">
        <v>0</v>
      </c>
      <c r="AY92" s="3">
        <v>0</v>
      </c>
      <c r="AZ92" s="16">
        <f t="shared" si="40"/>
        <v>15</v>
      </c>
      <c r="BA92" s="17">
        <f t="shared" si="41"/>
        <v>0.32608695652173914</v>
      </c>
      <c r="BB92" s="17" t="str">
        <f t="shared" si="42"/>
        <v>Patenkinamas</v>
      </c>
      <c r="BC92" s="16">
        <f t="shared" si="43"/>
        <v>2</v>
      </c>
      <c r="BD92" s="17">
        <f t="shared" si="44"/>
        <v>0.16666666666666666</v>
      </c>
      <c r="BE92" s="16">
        <f t="shared" si="45"/>
        <v>4</v>
      </c>
      <c r="BF92" s="17">
        <f t="shared" si="46"/>
        <v>0.5</v>
      </c>
      <c r="BG92" s="16">
        <f t="shared" si="47"/>
        <v>4</v>
      </c>
      <c r="BH92" s="17">
        <f t="shared" si="48"/>
        <v>0.36363636363636365</v>
      </c>
      <c r="BI92" s="16">
        <f t="shared" si="49"/>
        <v>3</v>
      </c>
      <c r="BJ92" s="17">
        <f t="shared" si="50"/>
        <v>0.6</v>
      </c>
      <c r="BK92" s="16">
        <f t="shared" si="51"/>
        <v>2</v>
      </c>
      <c r="BL92" s="17">
        <f t="shared" si="52"/>
        <v>0.2</v>
      </c>
      <c r="BM92" s="16">
        <f t="shared" si="53"/>
        <v>6</v>
      </c>
      <c r="BN92" s="17">
        <f t="shared" si="54"/>
        <v>0.35294117647058826</v>
      </c>
      <c r="BO92" s="16">
        <f t="shared" si="55"/>
        <v>7</v>
      </c>
      <c r="BP92" s="17">
        <f t="shared" si="56"/>
        <v>0.36842105263157893</v>
      </c>
      <c r="BQ92" s="16">
        <f t="shared" si="57"/>
        <v>2</v>
      </c>
      <c r="BR92" s="17">
        <f t="shared" si="58"/>
        <v>0.2</v>
      </c>
      <c r="BS92" s="16">
        <f t="shared" si="59"/>
        <v>4</v>
      </c>
    </row>
    <row r="93" spans="1:71">
      <c r="A93" s="68" t="s">
        <v>136</v>
      </c>
      <c r="B93" s="69">
        <v>808329</v>
      </c>
      <c r="C93" s="69">
        <v>29</v>
      </c>
      <c r="D93" s="70" t="s">
        <v>353</v>
      </c>
      <c r="E93" s="70" t="s">
        <v>354</v>
      </c>
      <c r="F93" s="35" t="s">
        <v>32</v>
      </c>
      <c r="G93" s="35"/>
      <c r="H93" s="35"/>
      <c r="I93" s="35"/>
      <c r="J93" s="3">
        <v>1</v>
      </c>
      <c r="K93" s="3">
        <v>1</v>
      </c>
      <c r="L93" s="3">
        <v>1</v>
      </c>
      <c r="M93" s="3">
        <v>1</v>
      </c>
      <c r="N93" s="3">
        <v>2</v>
      </c>
      <c r="O93" s="3">
        <v>0</v>
      </c>
      <c r="P93" s="3">
        <v>1</v>
      </c>
      <c r="Q93" s="3">
        <v>1</v>
      </c>
      <c r="R93" s="3">
        <v>1</v>
      </c>
      <c r="S93" s="3">
        <v>0</v>
      </c>
      <c r="T93" s="3">
        <v>1</v>
      </c>
      <c r="U93" s="3">
        <v>1</v>
      </c>
      <c r="V93" s="3">
        <v>1</v>
      </c>
      <c r="W93" s="3">
        <v>1</v>
      </c>
      <c r="X93" s="3">
        <v>1</v>
      </c>
      <c r="Y93" s="3">
        <v>1</v>
      </c>
      <c r="Z93" s="3">
        <v>1</v>
      </c>
      <c r="AA93" s="3">
        <v>1</v>
      </c>
      <c r="AB93" s="3">
        <v>1</v>
      </c>
      <c r="AC93" s="3">
        <v>1</v>
      </c>
      <c r="AD93" s="3">
        <v>1</v>
      </c>
      <c r="AE93" s="3">
        <v>2</v>
      </c>
      <c r="AF93" s="3">
        <v>1</v>
      </c>
      <c r="AG93" s="3">
        <v>0</v>
      </c>
      <c r="AH93" s="3">
        <v>1</v>
      </c>
      <c r="AI93" s="3">
        <v>1</v>
      </c>
      <c r="AJ93" s="3">
        <v>0</v>
      </c>
      <c r="AK93" s="3">
        <v>1</v>
      </c>
      <c r="AL93" s="3">
        <v>2</v>
      </c>
      <c r="AM93" s="3">
        <v>0</v>
      </c>
      <c r="AN93" s="3">
        <v>1</v>
      </c>
      <c r="AO93" s="3">
        <v>1</v>
      </c>
      <c r="AP93" s="3">
        <v>1</v>
      </c>
      <c r="AQ93" s="3">
        <v>1</v>
      </c>
      <c r="AR93" s="3">
        <v>0</v>
      </c>
      <c r="AS93" s="3">
        <v>0</v>
      </c>
      <c r="AT93" s="3">
        <v>1</v>
      </c>
      <c r="AU93" s="3">
        <v>0</v>
      </c>
      <c r="AV93" s="3">
        <v>1</v>
      </c>
      <c r="AW93" s="3">
        <v>2</v>
      </c>
      <c r="AX93" s="3">
        <v>1</v>
      </c>
      <c r="AY93" s="3">
        <v>1</v>
      </c>
      <c r="AZ93" s="16">
        <f t="shared" si="40"/>
        <v>38</v>
      </c>
      <c r="BA93" s="17">
        <f t="shared" si="41"/>
        <v>0.82608695652173914</v>
      </c>
      <c r="BB93" s="17" t="str">
        <f t="shared" si="42"/>
        <v>Aukštesnysis</v>
      </c>
      <c r="BC93" s="16">
        <f t="shared" si="43"/>
        <v>10</v>
      </c>
      <c r="BD93" s="17">
        <f t="shared" si="44"/>
        <v>0.83333333333333337</v>
      </c>
      <c r="BE93" s="16">
        <f t="shared" si="45"/>
        <v>7</v>
      </c>
      <c r="BF93" s="17">
        <f t="shared" si="46"/>
        <v>0.875</v>
      </c>
      <c r="BG93" s="16">
        <f t="shared" si="47"/>
        <v>10</v>
      </c>
      <c r="BH93" s="17">
        <f t="shared" si="48"/>
        <v>0.90909090909090906</v>
      </c>
      <c r="BI93" s="16">
        <f t="shared" si="49"/>
        <v>5</v>
      </c>
      <c r="BJ93" s="17">
        <f t="shared" si="50"/>
        <v>1</v>
      </c>
      <c r="BK93" s="16">
        <f t="shared" si="51"/>
        <v>6</v>
      </c>
      <c r="BL93" s="17">
        <f t="shared" si="52"/>
        <v>0.6</v>
      </c>
      <c r="BM93" s="16">
        <f t="shared" si="53"/>
        <v>14</v>
      </c>
      <c r="BN93" s="17">
        <f t="shared" si="54"/>
        <v>0.82352941176470584</v>
      </c>
      <c r="BO93" s="16">
        <f t="shared" si="55"/>
        <v>18</v>
      </c>
      <c r="BP93" s="17">
        <f t="shared" si="56"/>
        <v>0.94736842105263153</v>
      </c>
      <c r="BQ93" s="16">
        <f t="shared" si="57"/>
        <v>6</v>
      </c>
      <c r="BR93" s="17">
        <f t="shared" si="58"/>
        <v>0.6</v>
      </c>
      <c r="BS93" s="16">
        <f t="shared" si="59"/>
        <v>10</v>
      </c>
    </row>
    <row r="94" spans="1:71">
      <c r="A94" s="68" t="s">
        <v>136</v>
      </c>
      <c r="B94" s="69">
        <v>808330</v>
      </c>
      <c r="C94" s="69">
        <v>30</v>
      </c>
      <c r="D94" s="70" t="s">
        <v>295</v>
      </c>
      <c r="E94" s="70" t="s">
        <v>355</v>
      </c>
      <c r="F94" s="35" t="s">
        <v>32</v>
      </c>
      <c r="G94" s="35"/>
      <c r="H94" s="35"/>
      <c r="I94" s="35"/>
      <c r="J94" s="3">
        <v>1</v>
      </c>
      <c r="K94" s="3">
        <v>0</v>
      </c>
      <c r="L94" s="3">
        <v>1</v>
      </c>
      <c r="M94" s="3">
        <v>1</v>
      </c>
      <c r="N94" s="3">
        <v>0</v>
      </c>
      <c r="O94" s="3">
        <v>0</v>
      </c>
      <c r="P94" s="3">
        <v>1</v>
      </c>
      <c r="Q94" s="3">
        <v>1</v>
      </c>
      <c r="R94" s="3">
        <v>1</v>
      </c>
      <c r="S94" s="3">
        <v>0</v>
      </c>
      <c r="T94" s="3">
        <v>0</v>
      </c>
      <c r="U94" s="3">
        <v>1</v>
      </c>
      <c r="V94" s="3">
        <v>0</v>
      </c>
      <c r="W94" s="3">
        <v>1</v>
      </c>
      <c r="X94" s="3">
        <v>1</v>
      </c>
      <c r="Y94" s="3">
        <v>0</v>
      </c>
      <c r="Z94" s="3">
        <v>0</v>
      </c>
      <c r="AA94" s="3">
        <v>1</v>
      </c>
      <c r="AB94" s="3">
        <v>0</v>
      </c>
      <c r="AC94" s="3">
        <v>1</v>
      </c>
      <c r="AD94" s="3">
        <v>0</v>
      </c>
      <c r="AE94" s="3">
        <v>1</v>
      </c>
      <c r="AF94" s="3">
        <v>1</v>
      </c>
      <c r="AG94" s="3">
        <v>0</v>
      </c>
      <c r="AH94" s="3">
        <v>0</v>
      </c>
      <c r="AI94" s="3">
        <v>1</v>
      </c>
      <c r="AJ94" s="3">
        <v>1</v>
      </c>
      <c r="AK94" s="3">
        <v>1</v>
      </c>
      <c r="AL94" s="3">
        <v>0</v>
      </c>
      <c r="AM94" s="3">
        <v>1</v>
      </c>
      <c r="AN94" s="3">
        <v>1</v>
      </c>
      <c r="AO94" s="3">
        <v>1</v>
      </c>
      <c r="AP94" s="3">
        <v>1</v>
      </c>
      <c r="AQ94" s="3">
        <v>1</v>
      </c>
      <c r="AR94" s="3">
        <v>1</v>
      </c>
      <c r="AS94" s="3">
        <v>0</v>
      </c>
      <c r="AT94" s="3">
        <v>0</v>
      </c>
      <c r="AU94" s="3">
        <v>0</v>
      </c>
      <c r="AV94" s="3">
        <v>1</v>
      </c>
      <c r="AW94" s="3">
        <v>0</v>
      </c>
      <c r="AX94" s="3">
        <v>0</v>
      </c>
      <c r="AY94" s="3">
        <v>0</v>
      </c>
      <c r="AZ94" s="16">
        <f t="shared" si="40"/>
        <v>23</v>
      </c>
      <c r="BA94" s="17">
        <f t="shared" si="41"/>
        <v>0.5</v>
      </c>
      <c r="BB94" s="17" t="str">
        <f t="shared" si="42"/>
        <v>Pagrindinis</v>
      </c>
      <c r="BC94" s="16">
        <f t="shared" si="43"/>
        <v>7</v>
      </c>
      <c r="BD94" s="17">
        <f t="shared" si="44"/>
        <v>0.58333333333333337</v>
      </c>
      <c r="BE94" s="16">
        <f t="shared" si="45"/>
        <v>2</v>
      </c>
      <c r="BF94" s="17">
        <f t="shared" si="46"/>
        <v>0.25</v>
      </c>
      <c r="BG94" s="16">
        <f t="shared" si="47"/>
        <v>8</v>
      </c>
      <c r="BH94" s="17">
        <f t="shared" si="48"/>
        <v>0.72727272727272729</v>
      </c>
      <c r="BI94" s="16">
        <f t="shared" si="49"/>
        <v>2</v>
      </c>
      <c r="BJ94" s="17">
        <f t="shared" si="50"/>
        <v>0.4</v>
      </c>
      <c r="BK94" s="16">
        <f t="shared" si="51"/>
        <v>4</v>
      </c>
      <c r="BL94" s="17">
        <f t="shared" si="52"/>
        <v>0.4</v>
      </c>
      <c r="BM94" s="16">
        <f t="shared" si="53"/>
        <v>14</v>
      </c>
      <c r="BN94" s="17">
        <f t="shared" si="54"/>
        <v>0.82352941176470584</v>
      </c>
      <c r="BO94" s="16">
        <f t="shared" si="55"/>
        <v>5</v>
      </c>
      <c r="BP94" s="17">
        <f t="shared" si="56"/>
        <v>0.26315789473684209</v>
      </c>
      <c r="BQ94" s="16">
        <f t="shared" si="57"/>
        <v>4</v>
      </c>
      <c r="BR94" s="17">
        <f t="shared" si="58"/>
        <v>0.4</v>
      </c>
      <c r="BS94" s="16">
        <f t="shared" si="59"/>
        <v>6</v>
      </c>
    </row>
    <row r="95" spans="1:71">
      <c r="A95" s="68" t="s">
        <v>356</v>
      </c>
      <c r="B95" s="69">
        <v>808401</v>
      </c>
      <c r="C95" s="69">
        <v>1</v>
      </c>
      <c r="D95" s="70" t="s">
        <v>104</v>
      </c>
      <c r="E95" s="70" t="s">
        <v>357</v>
      </c>
      <c r="F95" s="35" t="s">
        <v>32</v>
      </c>
      <c r="G95" s="35"/>
      <c r="H95" s="35"/>
      <c r="I95" s="35"/>
      <c r="J95" s="3">
        <v>1</v>
      </c>
      <c r="K95" s="3">
        <v>1</v>
      </c>
      <c r="L95" s="3">
        <v>1</v>
      </c>
      <c r="M95" s="3">
        <v>1</v>
      </c>
      <c r="N95" s="3">
        <v>2</v>
      </c>
      <c r="O95" s="3">
        <v>1</v>
      </c>
      <c r="P95" s="3">
        <v>1</v>
      </c>
      <c r="Q95" s="3">
        <v>1</v>
      </c>
      <c r="R95" s="3">
        <v>1</v>
      </c>
      <c r="S95" s="3">
        <v>0</v>
      </c>
      <c r="T95" s="3">
        <v>0</v>
      </c>
      <c r="U95" s="3">
        <v>1</v>
      </c>
      <c r="V95" s="3">
        <v>1</v>
      </c>
      <c r="W95" s="3">
        <v>1</v>
      </c>
      <c r="X95" s="3">
        <v>1</v>
      </c>
      <c r="Y95" s="3">
        <v>1</v>
      </c>
      <c r="Z95" s="3">
        <v>1</v>
      </c>
      <c r="AA95" s="3">
        <v>1</v>
      </c>
      <c r="AB95" s="3">
        <v>1</v>
      </c>
      <c r="AC95" s="3">
        <v>1</v>
      </c>
      <c r="AD95" s="3">
        <v>1</v>
      </c>
      <c r="AE95" s="3">
        <v>2</v>
      </c>
      <c r="AF95" s="3">
        <v>1</v>
      </c>
      <c r="AG95" s="3">
        <v>0</v>
      </c>
      <c r="AH95" s="3">
        <v>1</v>
      </c>
      <c r="AI95" s="3">
        <v>1</v>
      </c>
      <c r="AJ95" s="3">
        <v>0</v>
      </c>
      <c r="AK95" s="3">
        <v>1</v>
      </c>
      <c r="AL95" s="3">
        <v>2</v>
      </c>
      <c r="AM95" s="3">
        <v>1</v>
      </c>
      <c r="AN95" s="3">
        <v>1</v>
      </c>
      <c r="AO95" s="3">
        <v>1</v>
      </c>
      <c r="AP95" s="3">
        <v>1</v>
      </c>
      <c r="AQ95" s="3">
        <v>1</v>
      </c>
      <c r="AR95" s="3">
        <v>1</v>
      </c>
      <c r="AS95" s="3">
        <v>0</v>
      </c>
      <c r="AT95" s="3">
        <v>0</v>
      </c>
      <c r="AU95" s="3">
        <v>1</v>
      </c>
      <c r="AV95" s="3">
        <v>1</v>
      </c>
      <c r="AW95" s="3">
        <v>2</v>
      </c>
      <c r="AX95" s="3">
        <v>1</v>
      </c>
      <c r="AY95" s="3">
        <v>0</v>
      </c>
      <c r="AZ95" s="16">
        <f t="shared" si="40"/>
        <v>39</v>
      </c>
      <c r="BA95" s="17">
        <f t="shared" si="41"/>
        <v>0.84782608695652173</v>
      </c>
      <c r="BB95" s="17" t="str">
        <f t="shared" si="42"/>
        <v>Aukštesnysis</v>
      </c>
      <c r="BC95" s="16">
        <f t="shared" si="43"/>
        <v>11</v>
      </c>
      <c r="BD95" s="17">
        <f t="shared" si="44"/>
        <v>0.91666666666666663</v>
      </c>
      <c r="BE95" s="16">
        <f t="shared" si="45"/>
        <v>6</v>
      </c>
      <c r="BF95" s="17">
        <f t="shared" si="46"/>
        <v>0.75</v>
      </c>
      <c r="BG95" s="16">
        <f t="shared" si="47"/>
        <v>9</v>
      </c>
      <c r="BH95" s="17">
        <f t="shared" si="48"/>
        <v>0.81818181818181823</v>
      </c>
      <c r="BI95" s="16">
        <f t="shared" si="49"/>
        <v>5</v>
      </c>
      <c r="BJ95" s="17">
        <f t="shared" si="50"/>
        <v>1</v>
      </c>
      <c r="BK95" s="16">
        <f t="shared" si="51"/>
        <v>8</v>
      </c>
      <c r="BL95" s="17">
        <f t="shared" si="52"/>
        <v>0.8</v>
      </c>
      <c r="BM95" s="16">
        <f t="shared" si="53"/>
        <v>13</v>
      </c>
      <c r="BN95" s="17">
        <f t="shared" si="54"/>
        <v>0.76470588235294112</v>
      </c>
      <c r="BO95" s="16">
        <f t="shared" si="55"/>
        <v>18</v>
      </c>
      <c r="BP95" s="17">
        <f t="shared" si="56"/>
        <v>0.94736842105263153</v>
      </c>
      <c r="BQ95" s="16">
        <f t="shared" si="57"/>
        <v>8</v>
      </c>
      <c r="BR95" s="17">
        <f t="shared" si="58"/>
        <v>0.8</v>
      </c>
      <c r="BS95" s="16">
        <f t="shared" si="59"/>
        <v>10</v>
      </c>
    </row>
    <row r="96" spans="1:71">
      <c r="A96" s="68" t="s">
        <v>356</v>
      </c>
      <c r="B96" s="69">
        <v>808402</v>
      </c>
      <c r="C96" s="69">
        <v>2</v>
      </c>
      <c r="D96" s="70" t="s">
        <v>281</v>
      </c>
      <c r="E96" s="70" t="s">
        <v>358</v>
      </c>
      <c r="F96" s="35" t="s">
        <v>36</v>
      </c>
      <c r="G96" s="35"/>
      <c r="H96" s="35"/>
      <c r="I96" s="35"/>
      <c r="J96" s="3">
        <v>1</v>
      </c>
      <c r="K96" s="3">
        <v>1</v>
      </c>
      <c r="L96" s="3">
        <v>1</v>
      </c>
      <c r="M96" s="3">
        <v>1</v>
      </c>
      <c r="N96" s="3">
        <v>0</v>
      </c>
      <c r="O96" s="3">
        <v>1</v>
      </c>
      <c r="P96" s="3">
        <v>1</v>
      </c>
      <c r="Q96" s="3">
        <v>1</v>
      </c>
      <c r="R96" s="3">
        <v>1</v>
      </c>
      <c r="S96" s="3">
        <v>0</v>
      </c>
      <c r="T96" s="3">
        <v>0</v>
      </c>
      <c r="U96" s="3">
        <v>1</v>
      </c>
      <c r="V96" s="3">
        <v>0</v>
      </c>
      <c r="W96" s="3">
        <v>1</v>
      </c>
      <c r="X96" s="3">
        <v>1</v>
      </c>
      <c r="Y96" s="3">
        <v>0</v>
      </c>
      <c r="Z96" s="3">
        <v>1</v>
      </c>
      <c r="AA96" s="3">
        <v>1</v>
      </c>
      <c r="AB96" s="3">
        <v>0</v>
      </c>
      <c r="AC96" s="3">
        <v>1</v>
      </c>
      <c r="AD96" s="3">
        <v>0</v>
      </c>
      <c r="AE96" s="3">
        <v>2</v>
      </c>
      <c r="AF96" s="3">
        <v>1</v>
      </c>
      <c r="AG96" s="3">
        <v>0</v>
      </c>
      <c r="AH96" s="3">
        <v>1</v>
      </c>
      <c r="AI96" s="3">
        <v>1</v>
      </c>
      <c r="AJ96" s="3">
        <v>0</v>
      </c>
      <c r="AK96" s="3">
        <v>1</v>
      </c>
      <c r="AL96" s="3">
        <v>0</v>
      </c>
      <c r="AM96" s="3">
        <v>0</v>
      </c>
      <c r="AN96" s="3">
        <v>1</v>
      </c>
      <c r="AO96" s="3">
        <v>0</v>
      </c>
      <c r="AP96" s="3">
        <v>1</v>
      </c>
      <c r="AQ96" s="3">
        <v>1</v>
      </c>
      <c r="AR96" s="3">
        <v>0</v>
      </c>
      <c r="AS96" s="3">
        <v>1</v>
      </c>
      <c r="AT96" s="3">
        <v>1</v>
      </c>
      <c r="AU96" s="3">
        <v>1</v>
      </c>
      <c r="AV96" s="3">
        <v>0</v>
      </c>
      <c r="AW96" s="3">
        <v>2</v>
      </c>
      <c r="AX96" s="3">
        <v>0</v>
      </c>
      <c r="AY96" s="3">
        <v>1</v>
      </c>
      <c r="AZ96" s="16">
        <f t="shared" si="40"/>
        <v>29</v>
      </c>
      <c r="BA96" s="17">
        <f t="shared" si="41"/>
        <v>0.63043478260869568</v>
      </c>
      <c r="BB96" s="17" t="str">
        <f t="shared" si="42"/>
        <v>Pagrindinis</v>
      </c>
      <c r="BC96" s="16">
        <f t="shared" si="43"/>
        <v>10</v>
      </c>
      <c r="BD96" s="17">
        <f t="shared" si="44"/>
        <v>0.83333333333333337</v>
      </c>
      <c r="BE96" s="16">
        <f t="shared" si="45"/>
        <v>6</v>
      </c>
      <c r="BF96" s="17">
        <f t="shared" si="46"/>
        <v>0.75</v>
      </c>
      <c r="BG96" s="16">
        <f t="shared" si="47"/>
        <v>7</v>
      </c>
      <c r="BH96" s="17">
        <f t="shared" si="48"/>
        <v>0.63636363636363635</v>
      </c>
      <c r="BI96" s="16">
        <f t="shared" si="49"/>
        <v>3</v>
      </c>
      <c r="BJ96" s="17">
        <f t="shared" si="50"/>
        <v>0.6</v>
      </c>
      <c r="BK96" s="16">
        <f t="shared" si="51"/>
        <v>3</v>
      </c>
      <c r="BL96" s="17">
        <f t="shared" si="52"/>
        <v>0.3</v>
      </c>
      <c r="BM96" s="16">
        <f t="shared" si="53"/>
        <v>15</v>
      </c>
      <c r="BN96" s="17">
        <f t="shared" si="54"/>
        <v>0.88235294117647056</v>
      </c>
      <c r="BO96" s="16">
        <f t="shared" si="55"/>
        <v>11</v>
      </c>
      <c r="BP96" s="17">
        <f t="shared" si="56"/>
        <v>0.57894736842105265</v>
      </c>
      <c r="BQ96" s="16">
        <f t="shared" si="57"/>
        <v>3</v>
      </c>
      <c r="BR96" s="17">
        <f t="shared" si="58"/>
        <v>0.3</v>
      </c>
      <c r="BS96" s="16">
        <f t="shared" si="59"/>
        <v>8</v>
      </c>
    </row>
    <row r="97" spans="1:71">
      <c r="A97" s="68" t="s">
        <v>356</v>
      </c>
      <c r="B97" s="69">
        <v>808403</v>
      </c>
      <c r="C97" s="69">
        <v>3</v>
      </c>
      <c r="D97" s="70" t="s">
        <v>359</v>
      </c>
      <c r="E97" s="70" t="s">
        <v>360</v>
      </c>
      <c r="F97" s="35" t="s">
        <v>32</v>
      </c>
      <c r="G97" s="35"/>
      <c r="H97" s="35"/>
      <c r="I97" s="35"/>
      <c r="J97" s="3">
        <v>1</v>
      </c>
      <c r="K97" s="3">
        <v>1</v>
      </c>
      <c r="L97" s="3">
        <v>1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1</v>
      </c>
      <c r="T97" s="3">
        <v>1</v>
      </c>
      <c r="U97" s="3">
        <v>1</v>
      </c>
      <c r="V97" s="3">
        <v>1</v>
      </c>
      <c r="W97" s="3">
        <v>1</v>
      </c>
      <c r="X97" s="3">
        <v>1</v>
      </c>
      <c r="Y97" s="3">
        <v>1</v>
      </c>
      <c r="Z97" s="3">
        <v>1</v>
      </c>
      <c r="AA97" s="3">
        <v>0</v>
      </c>
      <c r="AB97" s="3">
        <v>0</v>
      </c>
      <c r="AC97" s="3">
        <v>0</v>
      </c>
      <c r="AD97" s="3">
        <v>0</v>
      </c>
      <c r="AE97" s="3">
        <v>2</v>
      </c>
      <c r="AF97" s="3">
        <v>1</v>
      </c>
      <c r="AG97" s="3">
        <v>1</v>
      </c>
      <c r="AH97" s="3">
        <v>1</v>
      </c>
      <c r="AI97" s="3">
        <v>1</v>
      </c>
      <c r="AJ97" s="3">
        <v>0</v>
      </c>
      <c r="AK97" s="3">
        <v>1</v>
      </c>
      <c r="AL97" s="3">
        <v>2</v>
      </c>
      <c r="AM97" s="3">
        <v>0</v>
      </c>
      <c r="AN97" s="3">
        <v>1</v>
      </c>
      <c r="AO97" s="3">
        <v>1</v>
      </c>
      <c r="AP97" s="3">
        <v>1</v>
      </c>
      <c r="AQ97" s="3">
        <v>1</v>
      </c>
      <c r="AR97" s="3">
        <v>1</v>
      </c>
      <c r="AS97" s="3">
        <v>1</v>
      </c>
      <c r="AT97" s="3">
        <v>0</v>
      </c>
      <c r="AU97" s="3">
        <v>1</v>
      </c>
      <c r="AV97" s="3">
        <v>0</v>
      </c>
      <c r="AW97" s="3">
        <v>0</v>
      </c>
      <c r="AX97" s="3">
        <v>1</v>
      </c>
      <c r="AY97" s="3">
        <v>0</v>
      </c>
      <c r="AZ97" s="16">
        <f t="shared" si="40"/>
        <v>34</v>
      </c>
      <c r="BA97" s="17">
        <f t="shared" si="41"/>
        <v>0.73913043478260865</v>
      </c>
      <c r="BB97" s="17" t="str">
        <f t="shared" si="42"/>
        <v>Pagrindinis</v>
      </c>
      <c r="BC97" s="16">
        <f t="shared" si="43"/>
        <v>9</v>
      </c>
      <c r="BD97" s="17">
        <f t="shared" si="44"/>
        <v>0.75</v>
      </c>
      <c r="BE97" s="16">
        <f t="shared" si="45"/>
        <v>4</v>
      </c>
      <c r="BF97" s="17">
        <f t="shared" si="46"/>
        <v>0.5</v>
      </c>
      <c r="BG97" s="16">
        <f t="shared" si="47"/>
        <v>10</v>
      </c>
      <c r="BH97" s="17">
        <f t="shared" si="48"/>
        <v>0.90909090909090906</v>
      </c>
      <c r="BI97" s="16">
        <f t="shared" si="49"/>
        <v>4</v>
      </c>
      <c r="BJ97" s="17">
        <f t="shared" si="50"/>
        <v>0.8</v>
      </c>
      <c r="BK97" s="16">
        <f t="shared" si="51"/>
        <v>7</v>
      </c>
      <c r="BL97" s="17">
        <f t="shared" si="52"/>
        <v>0.7</v>
      </c>
      <c r="BM97" s="16">
        <f t="shared" si="53"/>
        <v>14</v>
      </c>
      <c r="BN97" s="17">
        <f t="shared" si="54"/>
        <v>0.82352941176470584</v>
      </c>
      <c r="BO97" s="16">
        <f t="shared" si="55"/>
        <v>13</v>
      </c>
      <c r="BP97" s="17">
        <f t="shared" si="56"/>
        <v>0.68421052631578949</v>
      </c>
      <c r="BQ97" s="16">
        <f t="shared" si="57"/>
        <v>7</v>
      </c>
      <c r="BR97" s="17">
        <f t="shared" si="58"/>
        <v>0.7</v>
      </c>
      <c r="BS97" s="16">
        <f t="shared" si="59"/>
        <v>9</v>
      </c>
    </row>
    <row r="98" spans="1:71">
      <c r="A98" s="68" t="s">
        <v>356</v>
      </c>
      <c r="B98" s="69">
        <v>808404</v>
      </c>
      <c r="C98" s="69">
        <v>4</v>
      </c>
      <c r="D98" s="70" t="s">
        <v>99</v>
      </c>
      <c r="E98" s="70" t="s">
        <v>361</v>
      </c>
      <c r="F98" s="35" t="s">
        <v>32</v>
      </c>
      <c r="G98" s="35"/>
      <c r="H98" s="35"/>
      <c r="I98" s="35"/>
      <c r="J98" s="3">
        <v>1</v>
      </c>
      <c r="K98" s="3">
        <v>1</v>
      </c>
      <c r="L98" s="3">
        <v>1</v>
      </c>
      <c r="M98" s="3">
        <v>1</v>
      </c>
      <c r="N98" s="3">
        <v>1</v>
      </c>
      <c r="O98" s="3">
        <v>0</v>
      </c>
      <c r="P98" s="3">
        <v>1</v>
      </c>
      <c r="Q98" s="3">
        <v>1</v>
      </c>
      <c r="R98" s="3">
        <v>1</v>
      </c>
      <c r="S98" s="3">
        <v>1</v>
      </c>
      <c r="T98" s="3">
        <v>1</v>
      </c>
      <c r="U98" s="3">
        <v>1</v>
      </c>
      <c r="V98" s="3">
        <v>1</v>
      </c>
      <c r="W98" s="3">
        <v>1</v>
      </c>
      <c r="X98" s="3">
        <v>0</v>
      </c>
      <c r="Y98" s="3">
        <v>1</v>
      </c>
      <c r="Z98" s="3">
        <v>0</v>
      </c>
      <c r="AA98" s="3">
        <v>1</v>
      </c>
      <c r="AB98" s="3">
        <v>1</v>
      </c>
      <c r="AC98" s="3">
        <v>1</v>
      </c>
      <c r="AD98" s="3">
        <v>1</v>
      </c>
      <c r="AE98" s="3">
        <v>2</v>
      </c>
      <c r="AF98" s="3">
        <v>1</v>
      </c>
      <c r="AG98" s="3">
        <v>0</v>
      </c>
      <c r="AH98" s="3">
        <v>1</v>
      </c>
      <c r="AI98" s="3">
        <v>1</v>
      </c>
      <c r="AJ98" s="3">
        <v>0</v>
      </c>
      <c r="AK98" s="3">
        <v>1</v>
      </c>
      <c r="AL98" s="3">
        <v>2</v>
      </c>
      <c r="AM98" s="3">
        <v>1</v>
      </c>
      <c r="AN98" s="3">
        <v>1</v>
      </c>
      <c r="AO98" s="3">
        <v>1</v>
      </c>
      <c r="AP98" s="3">
        <v>1</v>
      </c>
      <c r="AQ98" s="3">
        <v>1</v>
      </c>
      <c r="AR98" s="3">
        <v>1</v>
      </c>
      <c r="AS98" s="3">
        <v>1</v>
      </c>
      <c r="AT98" s="3">
        <v>1</v>
      </c>
      <c r="AU98" s="3">
        <v>1</v>
      </c>
      <c r="AV98" s="3">
        <v>1</v>
      </c>
      <c r="AW98" s="3">
        <v>2</v>
      </c>
      <c r="AX98" s="3">
        <v>1</v>
      </c>
      <c r="AY98" s="3">
        <v>1</v>
      </c>
      <c r="AZ98" s="16">
        <f t="shared" si="40"/>
        <v>40</v>
      </c>
      <c r="BA98" s="17">
        <f t="shared" si="41"/>
        <v>0.86956521739130432</v>
      </c>
      <c r="BB98" s="17" t="str">
        <f t="shared" si="42"/>
        <v>Aukštesnysis</v>
      </c>
      <c r="BC98" s="16">
        <f t="shared" si="43"/>
        <v>10</v>
      </c>
      <c r="BD98" s="17">
        <f t="shared" si="44"/>
        <v>0.83333333333333337</v>
      </c>
      <c r="BE98" s="16">
        <f t="shared" si="45"/>
        <v>8</v>
      </c>
      <c r="BF98" s="17">
        <f t="shared" si="46"/>
        <v>1</v>
      </c>
      <c r="BG98" s="16">
        <f t="shared" si="47"/>
        <v>10</v>
      </c>
      <c r="BH98" s="17">
        <f t="shared" si="48"/>
        <v>0.90909090909090906</v>
      </c>
      <c r="BI98" s="16">
        <f t="shared" si="49"/>
        <v>4</v>
      </c>
      <c r="BJ98" s="17">
        <f t="shared" si="50"/>
        <v>0.8</v>
      </c>
      <c r="BK98" s="16">
        <f t="shared" si="51"/>
        <v>8</v>
      </c>
      <c r="BL98" s="17">
        <f t="shared" si="52"/>
        <v>0.8</v>
      </c>
      <c r="BM98" s="16">
        <f t="shared" si="53"/>
        <v>15</v>
      </c>
      <c r="BN98" s="17">
        <f t="shared" si="54"/>
        <v>0.88235294117647056</v>
      </c>
      <c r="BO98" s="16">
        <f t="shared" si="55"/>
        <v>17</v>
      </c>
      <c r="BP98" s="17">
        <f t="shared" si="56"/>
        <v>0.89473684210526316</v>
      </c>
      <c r="BQ98" s="16">
        <f t="shared" si="57"/>
        <v>8</v>
      </c>
      <c r="BR98" s="17">
        <f t="shared" si="58"/>
        <v>0.8</v>
      </c>
      <c r="BS98" s="16">
        <f t="shared" si="59"/>
        <v>10</v>
      </c>
    </row>
    <row r="99" spans="1:71">
      <c r="A99" s="68" t="s">
        <v>356</v>
      </c>
      <c r="B99" s="69">
        <v>808405</v>
      </c>
      <c r="C99" s="69">
        <v>5</v>
      </c>
      <c r="D99" s="70" t="s">
        <v>246</v>
      </c>
      <c r="E99" s="70" t="s">
        <v>362</v>
      </c>
      <c r="F99" s="35" t="s">
        <v>32</v>
      </c>
      <c r="G99" s="35"/>
      <c r="H99" s="35"/>
      <c r="I99" s="35"/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0</v>
      </c>
      <c r="T99" s="3">
        <v>1</v>
      </c>
      <c r="U99" s="3">
        <v>1</v>
      </c>
      <c r="V99" s="3">
        <v>1</v>
      </c>
      <c r="W99" s="3">
        <v>1</v>
      </c>
      <c r="X99" s="3">
        <v>1</v>
      </c>
      <c r="Y99" s="3">
        <v>1</v>
      </c>
      <c r="Z99" s="3">
        <v>0</v>
      </c>
      <c r="AA99" s="3">
        <v>1</v>
      </c>
      <c r="AB99" s="3">
        <v>1</v>
      </c>
      <c r="AC99" s="3">
        <v>1</v>
      </c>
      <c r="AD99" s="3">
        <v>1</v>
      </c>
      <c r="AE99" s="3">
        <v>1</v>
      </c>
      <c r="AF99" s="3">
        <v>1</v>
      </c>
      <c r="AG99" s="3">
        <v>0</v>
      </c>
      <c r="AH99" s="3">
        <v>1</v>
      </c>
      <c r="AI99" s="3">
        <v>1</v>
      </c>
      <c r="AJ99" s="3">
        <v>1</v>
      </c>
      <c r="AK99" s="3">
        <v>1</v>
      </c>
      <c r="AL99" s="3">
        <v>2</v>
      </c>
      <c r="AM99" s="3">
        <v>1</v>
      </c>
      <c r="AN99" s="3">
        <v>1</v>
      </c>
      <c r="AO99" s="3">
        <v>1</v>
      </c>
      <c r="AP99" s="3">
        <v>1</v>
      </c>
      <c r="AQ99" s="3">
        <v>1</v>
      </c>
      <c r="AR99" s="3">
        <v>1</v>
      </c>
      <c r="AS99" s="3">
        <v>1</v>
      </c>
      <c r="AT99" s="3">
        <v>1</v>
      </c>
      <c r="AU99" s="3">
        <v>1</v>
      </c>
      <c r="AV99" s="3">
        <v>1</v>
      </c>
      <c r="AW99" s="3">
        <v>2</v>
      </c>
      <c r="AX99" s="3">
        <v>0</v>
      </c>
      <c r="AY99" s="3">
        <v>1</v>
      </c>
      <c r="AZ99" s="16">
        <f t="shared" si="40"/>
        <v>40</v>
      </c>
      <c r="BA99" s="17">
        <f t="shared" si="41"/>
        <v>0.86956521739130432</v>
      </c>
      <c r="BB99" s="17" t="str">
        <f t="shared" si="42"/>
        <v>Aukštesnysis</v>
      </c>
      <c r="BC99" s="16">
        <f t="shared" si="43"/>
        <v>10</v>
      </c>
      <c r="BD99" s="17">
        <f t="shared" si="44"/>
        <v>0.83333333333333337</v>
      </c>
      <c r="BE99" s="16">
        <f t="shared" si="45"/>
        <v>8</v>
      </c>
      <c r="BF99" s="17">
        <f t="shared" si="46"/>
        <v>1</v>
      </c>
      <c r="BG99" s="16">
        <f t="shared" si="47"/>
        <v>10</v>
      </c>
      <c r="BH99" s="17">
        <f t="shared" si="48"/>
        <v>0.90909090909090906</v>
      </c>
      <c r="BI99" s="16">
        <f t="shared" si="49"/>
        <v>4</v>
      </c>
      <c r="BJ99" s="17">
        <f t="shared" si="50"/>
        <v>0.8</v>
      </c>
      <c r="BK99" s="16">
        <f t="shared" si="51"/>
        <v>8</v>
      </c>
      <c r="BL99" s="17">
        <f t="shared" si="52"/>
        <v>0.8</v>
      </c>
      <c r="BM99" s="16">
        <f t="shared" si="53"/>
        <v>17</v>
      </c>
      <c r="BN99" s="17">
        <f t="shared" si="54"/>
        <v>1</v>
      </c>
      <c r="BO99" s="16">
        <f t="shared" si="55"/>
        <v>15</v>
      </c>
      <c r="BP99" s="17">
        <f t="shared" si="56"/>
        <v>0.78947368421052633</v>
      </c>
      <c r="BQ99" s="16">
        <f t="shared" si="57"/>
        <v>8</v>
      </c>
      <c r="BR99" s="17">
        <f t="shared" si="58"/>
        <v>0.8</v>
      </c>
      <c r="BS99" s="16">
        <f t="shared" si="59"/>
        <v>10</v>
      </c>
    </row>
    <row r="100" spans="1:71">
      <c r="A100" s="68" t="s">
        <v>356</v>
      </c>
      <c r="B100" s="69">
        <v>808406</v>
      </c>
      <c r="C100" s="69">
        <v>6</v>
      </c>
      <c r="D100" s="70" t="s">
        <v>301</v>
      </c>
      <c r="E100" s="70" t="s">
        <v>363</v>
      </c>
      <c r="F100" s="35" t="s">
        <v>36</v>
      </c>
      <c r="G100" s="35"/>
      <c r="H100" s="35"/>
      <c r="I100" s="35"/>
      <c r="J100" s="3">
        <v>0</v>
      </c>
      <c r="K100" s="3">
        <v>1</v>
      </c>
      <c r="L100" s="3">
        <v>1</v>
      </c>
      <c r="M100" s="3">
        <v>1</v>
      </c>
      <c r="N100" s="3">
        <v>0</v>
      </c>
      <c r="O100" s="3">
        <v>0</v>
      </c>
      <c r="P100" s="3">
        <v>1</v>
      </c>
      <c r="Q100" s="3">
        <v>1</v>
      </c>
      <c r="R100" s="3">
        <v>1</v>
      </c>
      <c r="S100" s="3">
        <v>0</v>
      </c>
      <c r="T100" s="3">
        <v>0</v>
      </c>
      <c r="U100" s="3">
        <v>1</v>
      </c>
      <c r="V100" s="3">
        <v>0</v>
      </c>
      <c r="W100" s="3">
        <v>0</v>
      </c>
      <c r="X100" s="3">
        <v>1</v>
      </c>
      <c r="Y100" s="3">
        <v>0</v>
      </c>
      <c r="Z100" s="3">
        <v>0</v>
      </c>
      <c r="AA100" s="3">
        <v>1</v>
      </c>
      <c r="AB100" s="3">
        <v>1</v>
      </c>
      <c r="AC100" s="3">
        <v>0</v>
      </c>
      <c r="AD100" s="3">
        <v>0</v>
      </c>
      <c r="AE100" s="3">
        <v>1</v>
      </c>
      <c r="AF100" s="3">
        <v>1</v>
      </c>
      <c r="AG100" s="3">
        <v>0</v>
      </c>
      <c r="AH100" s="3">
        <v>0</v>
      </c>
      <c r="AI100" s="3">
        <v>1</v>
      </c>
      <c r="AJ100" s="3">
        <v>0</v>
      </c>
      <c r="AK100" s="3">
        <v>0</v>
      </c>
      <c r="AL100" s="3">
        <v>0</v>
      </c>
      <c r="AM100" s="3">
        <v>1</v>
      </c>
      <c r="AN100" s="3">
        <v>1</v>
      </c>
      <c r="AO100" s="3">
        <v>1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16">
        <f t="shared" si="40"/>
        <v>16</v>
      </c>
      <c r="BA100" s="17">
        <f t="shared" si="41"/>
        <v>0.34782608695652173</v>
      </c>
      <c r="BB100" s="17" t="str">
        <f t="shared" si="42"/>
        <v>Patenkinamas</v>
      </c>
      <c r="BC100" s="16">
        <f t="shared" si="43"/>
        <v>5</v>
      </c>
      <c r="BD100" s="17">
        <f t="shared" si="44"/>
        <v>0.41666666666666669</v>
      </c>
      <c r="BE100" s="16">
        <f t="shared" si="45"/>
        <v>2</v>
      </c>
      <c r="BF100" s="17">
        <f t="shared" si="46"/>
        <v>0.25</v>
      </c>
      <c r="BG100" s="16">
        <f t="shared" si="47"/>
        <v>4</v>
      </c>
      <c r="BH100" s="17">
        <f t="shared" si="48"/>
        <v>0.36363636363636365</v>
      </c>
      <c r="BI100" s="16">
        <f t="shared" si="49"/>
        <v>2</v>
      </c>
      <c r="BJ100" s="17">
        <f t="shared" si="50"/>
        <v>0.4</v>
      </c>
      <c r="BK100" s="16">
        <f t="shared" si="51"/>
        <v>3</v>
      </c>
      <c r="BL100" s="17">
        <f t="shared" si="52"/>
        <v>0.3</v>
      </c>
      <c r="BM100" s="16">
        <f t="shared" si="53"/>
        <v>7</v>
      </c>
      <c r="BN100" s="17">
        <f t="shared" si="54"/>
        <v>0.41176470588235292</v>
      </c>
      <c r="BO100" s="16">
        <f t="shared" si="55"/>
        <v>6</v>
      </c>
      <c r="BP100" s="17">
        <f t="shared" si="56"/>
        <v>0.31578947368421051</v>
      </c>
      <c r="BQ100" s="16">
        <f t="shared" si="57"/>
        <v>3</v>
      </c>
      <c r="BR100" s="17">
        <f t="shared" si="58"/>
        <v>0.3</v>
      </c>
      <c r="BS100" s="16">
        <f t="shared" si="59"/>
        <v>4</v>
      </c>
    </row>
    <row r="101" spans="1:71">
      <c r="A101" s="68" t="s">
        <v>356</v>
      </c>
      <c r="B101" s="69">
        <v>808407</v>
      </c>
      <c r="C101" s="69">
        <v>7</v>
      </c>
      <c r="D101" s="70" t="s">
        <v>364</v>
      </c>
      <c r="E101" s="70" t="s">
        <v>365</v>
      </c>
      <c r="F101" s="35" t="s">
        <v>32</v>
      </c>
      <c r="G101" s="35"/>
      <c r="H101" s="35"/>
      <c r="I101" s="35"/>
      <c r="J101" s="3">
        <v>1</v>
      </c>
      <c r="K101" s="3">
        <v>1</v>
      </c>
      <c r="L101" s="3">
        <v>1</v>
      </c>
      <c r="M101" s="3">
        <v>0</v>
      </c>
      <c r="N101" s="3">
        <v>2</v>
      </c>
      <c r="O101" s="3">
        <v>0</v>
      </c>
      <c r="P101" s="3">
        <v>1</v>
      </c>
      <c r="Q101" s="3">
        <v>1</v>
      </c>
      <c r="R101" s="3">
        <v>1</v>
      </c>
      <c r="S101" s="3">
        <v>1</v>
      </c>
      <c r="T101" s="3">
        <v>0</v>
      </c>
      <c r="U101" s="3">
        <v>1</v>
      </c>
      <c r="V101" s="3">
        <v>1</v>
      </c>
      <c r="W101" s="3">
        <v>1</v>
      </c>
      <c r="X101" s="3">
        <v>1</v>
      </c>
      <c r="Y101" s="3">
        <v>0</v>
      </c>
      <c r="Z101" s="3">
        <v>0</v>
      </c>
      <c r="AA101" s="3">
        <v>0</v>
      </c>
      <c r="AB101" s="3">
        <v>1</v>
      </c>
      <c r="AC101" s="3">
        <v>1</v>
      </c>
      <c r="AD101" s="3">
        <v>0</v>
      </c>
      <c r="AE101" s="3">
        <v>2</v>
      </c>
      <c r="AF101" s="3">
        <v>1</v>
      </c>
      <c r="AG101" s="3">
        <v>0</v>
      </c>
      <c r="AH101" s="3">
        <v>0</v>
      </c>
      <c r="AI101" s="3">
        <v>1</v>
      </c>
      <c r="AJ101" s="3">
        <v>1</v>
      </c>
      <c r="AK101" s="3">
        <v>1</v>
      </c>
      <c r="AL101" s="3">
        <v>2</v>
      </c>
      <c r="AM101" s="3">
        <v>1</v>
      </c>
      <c r="AN101" s="3">
        <v>1</v>
      </c>
      <c r="AO101" s="3">
        <v>1</v>
      </c>
      <c r="AP101" s="3">
        <v>1</v>
      </c>
      <c r="AQ101" s="3">
        <v>1</v>
      </c>
      <c r="AR101" s="3">
        <v>0</v>
      </c>
      <c r="AS101" s="3">
        <v>0</v>
      </c>
      <c r="AT101" s="3">
        <v>0</v>
      </c>
      <c r="AU101" s="3">
        <v>1</v>
      </c>
      <c r="AV101" s="3">
        <v>1</v>
      </c>
      <c r="AW101" s="3">
        <v>2</v>
      </c>
      <c r="AX101" s="3">
        <v>1</v>
      </c>
      <c r="AY101" s="3">
        <v>0</v>
      </c>
      <c r="AZ101" s="16">
        <f t="shared" si="40"/>
        <v>33</v>
      </c>
      <c r="BA101" s="17">
        <f t="shared" si="41"/>
        <v>0.71739130434782605</v>
      </c>
      <c r="BB101" s="17" t="str">
        <f t="shared" si="42"/>
        <v>Pagrindinis</v>
      </c>
      <c r="BC101" s="16">
        <f t="shared" si="43"/>
        <v>10</v>
      </c>
      <c r="BD101" s="17">
        <f t="shared" si="44"/>
        <v>0.83333333333333337</v>
      </c>
      <c r="BE101" s="16">
        <f t="shared" si="45"/>
        <v>5</v>
      </c>
      <c r="BF101" s="17">
        <f t="shared" si="46"/>
        <v>0.625</v>
      </c>
      <c r="BG101" s="16">
        <f t="shared" si="47"/>
        <v>8</v>
      </c>
      <c r="BH101" s="17">
        <f t="shared" si="48"/>
        <v>0.72727272727272729</v>
      </c>
      <c r="BI101" s="16">
        <f t="shared" si="49"/>
        <v>3</v>
      </c>
      <c r="BJ101" s="17">
        <f t="shared" si="50"/>
        <v>0.6</v>
      </c>
      <c r="BK101" s="16">
        <f t="shared" si="51"/>
        <v>7</v>
      </c>
      <c r="BL101" s="17">
        <f t="shared" si="52"/>
        <v>0.7</v>
      </c>
      <c r="BM101" s="16">
        <f t="shared" si="53"/>
        <v>12</v>
      </c>
      <c r="BN101" s="17">
        <f t="shared" si="54"/>
        <v>0.70588235294117652</v>
      </c>
      <c r="BO101" s="16">
        <f t="shared" si="55"/>
        <v>14</v>
      </c>
      <c r="BP101" s="17">
        <f t="shared" si="56"/>
        <v>0.73684210526315785</v>
      </c>
      <c r="BQ101" s="16">
        <f t="shared" si="57"/>
        <v>7</v>
      </c>
      <c r="BR101" s="17">
        <f t="shared" si="58"/>
        <v>0.7</v>
      </c>
      <c r="BS101" s="16">
        <f t="shared" si="59"/>
        <v>9</v>
      </c>
    </row>
    <row r="102" spans="1:71">
      <c r="A102" s="68" t="s">
        <v>356</v>
      </c>
      <c r="B102" s="69">
        <v>808408</v>
      </c>
      <c r="C102" s="69">
        <v>8</v>
      </c>
      <c r="D102" s="70" t="s">
        <v>366</v>
      </c>
      <c r="E102" s="70" t="s">
        <v>367</v>
      </c>
      <c r="F102" s="35" t="s">
        <v>32</v>
      </c>
      <c r="G102" s="35"/>
      <c r="H102" s="35"/>
      <c r="I102" s="35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16" t="str">
        <f t="shared" si="40"/>
        <v>Tuščias</v>
      </c>
      <c r="BA102" s="17" t="str">
        <f t="shared" si="41"/>
        <v>Tuščias</v>
      </c>
      <c r="BB102" s="17" t="str">
        <f t="shared" si="42"/>
        <v>Neatliko</v>
      </c>
      <c r="BC102" s="16" t="str">
        <f t="shared" si="43"/>
        <v>Tuščias</v>
      </c>
      <c r="BD102" s="17" t="str">
        <f t="shared" si="44"/>
        <v>Tuščias</v>
      </c>
      <c r="BE102" s="16" t="str">
        <f t="shared" si="45"/>
        <v>Tuščias</v>
      </c>
      <c r="BF102" s="17" t="str">
        <f t="shared" si="46"/>
        <v>Tuščias</v>
      </c>
      <c r="BG102" s="16" t="str">
        <f t="shared" si="47"/>
        <v>Tuščias</v>
      </c>
      <c r="BH102" s="17" t="str">
        <f t="shared" si="48"/>
        <v>Tuščias</v>
      </c>
      <c r="BI102" s="16" t="str">
        <f t="shared" si="49"/>
        <v>Tuščias</v>
      </c>
      <c r="BJ102" s="17" t="str">
        <f t="shared" si="50"/>
        <v>Tuščias</v>
      </c>
      <c r="BK102" s="16" t="str">
        <f t="shared" si="51"/>
        <v>Tuščias</v>
      </c>
      <c r="BL102" s="17" t="str">
        <f t="shared" si="52"/>
        <v>Tuščias</v>
      </c>
      <c r="BM102" s="16" t="str">
        <f t="shared" si="53"/>
        <v>Tuščias</v>
      </c>
      <c r="BN102" s="17" t="str">
        <f t="shared" si="54"/>
        <v>Tuščias</v>
      </c>
      <c r="BO102" s="16" t="str">
        <f t="shared" si="55"/>
        <v>Tuščias</v>
      </c>
      <c r="BP102" s="17" t="str">
        <f t="shared" si="56"/>
        <v>Tuščias</v>
      </c>
      <c r="BQ102" s="16" t="str">
        <f t="shared" si="57"/>
        <v>Tuščias</v>
      </c>
      <c r="BR102" s="17" t="str">
        <f t="shared" si="58"/>
        <v>Tuščias</v>
      </c>
      <c r="BS102" s="16" t="str">
        <f t="shared" si="59"/>
        <v>Tuščias</v>
      </c>
    </row>
    <row r="103" spans="1:71">
      <c r="A103" s="68" t="s">
        <v>356</v>
      </c>
      <c r="B103" s="69">
        <v>808409</v>
      </c>
      <c r="C103" s="69">
        <v>9</v>
      </c>
      <c r="D103" s="70" t="s">
        <v>368</v>
      </c>
      <c r="E103" s="70" t="s">
        <v>369</v>
      </c>
      <c r="F103" s="35" t="s">
        <v>36</v>
      </c>
      <c r="G103" s="35"/>
      <c r="H103" s="35"/>
      <c r="I103" s="35"/>
      <c r="J103" s="3">
        <v>1</v>
      </c>
      <c r="K103" s="3">
        <v>1</v>
      </c>
      <c r="L103" s="3">
        <v>1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0</v>
      </c>
      <c r="T103" s="3">
        <v>1</v>
      </c>
      <c r="U103" s="3">
        <v>1</v>
      </c>
      <c r="V103" s="3">
        <v>1</v>
      </c>
      <c r="W103" s="3">
        <v>1</v>
      </c>
      <c r="X103" s="3">
        <v>1</v>
      </c>
      <c r="Y103" s="3">
        <v>1</v>
      </c>
      <c r="Z103" s="3">
        <v>1</v>
      </c>
      <c r="AA103" s="3">
        <v>0</v>
      </c>
      <c r="AB103" s="3">
        <v>0</v>
      </c>
      <c r="AC103" s="3">
        <v>0</v>
      </c>
      <c r="AD103" s="3">
        <v>1</v>
      </c>
      <c r="AE103" s="3">
        <v>2</v>
      </c>
      <c r="AF103" s="3">
        <v>1</v>
      </c>
      <c r="AG103" s="3">
        <v>0</v>
      </c>
      <c r="AH103" s="3">
        <v>1</v>
      </c>
      <c r="AI103" s="3">
        <v>1</v>
      </c>
      <c r="AJ103" s="3">
        <v>1</v>
      </c>
      <c r="AK103" s="3">
        <v>1</v>
      </c>
      <c r="AL103" s="3">
        <v>0</v>
      </c>
      <c r="AM103" s="3">
        <v>1</v>
      </c>
      <c r="AN103" s="3">
        <v>1</v>
      </c>
      <c r="AO103" s="3">
        <v>1</v>
      </c>
      <c r="AP103" s="3">
        <v>1</v>
      </c>
      <c r="AQ103" s="3">
        <v>1</v>
      </c>
      <c r="AR103" s="3">
        <v>1</v>
      </c>
      <c r="AS103" s="3">
        <v>1</v>
      </c>
      <c r="AT103" s="3">
        <v>1</v>
      </c>
      <c r="AU103" s="3">
        <v>1</v>
      </c>
      <c r="AV103" s="3">
        <v>1</v>
      </c>
      <c r="AW103" s="3">
        <v>2</v>
      </c>
      <c r="AX103" s="3">
        <v>0</v>
      </c>
      <c r="AY103" s="3">
        <v>1</v>
      </c>
      <c r="AZ103" s="16">
        <f t="shared" si="40"/>
        <v>37</v>
      </c>
      <c r="BA103" s="17">
        <f t="shared" si="41"/>
        <v>0.80434782608695654</v>
      </c>
      <c r="BB103" s="17" t="str">
        <f t="shared" si="42"/>
        <v>Aukštesnysis</v>
      </c>
      <c r="BC103" s="16">
        <f t="shared" si="43"/>
        <v>11</v>
      </c>
      <c r="BD103" s="17">
        <f t="shared" si="44"/>
        <v>0.91666666666666663</v>
      </c>
      <c r="BE103" s="16">
        <f t="shared" si="45"/>
        <v>7</v>
      </c>
      <c r="BF103" s="17">
        <f t="shared" si="46"/>
        <v>0.875</v>
      </c>
      <c r="BG103" s="16">
        <f t="shared" si="47"/>
        <v>10</v>
      </c>
      <c r="BH103" s="17">
        <f t="shared" si="48"/>
        <v>0.90909090909090906</v>
      </c>
      <c r="BI103" s="16">
        <f t="shared" si="49"/>
        <v>4</v>
      </c>
      <c r="BJ103" s="17">
        <f t="shared" si="50"/>
        <v>0.8</v>
      </c>
      <c r="BK103" s="16">
        <f t="shared" si="51"/>
        <v>5</v>
      </c>
      <c r="BL103" s="17">
        <f t="shared" si="52"/>
        <v>0.5</v>
      </c>
      <c r="BM103" s="16">
        <f t="shared" si="53"/>
        <v>17</v>
      </c>
      <c r="BN103" s="17">
        <f t="shared" si="54"/>
        <v>1</v>
      </c>
      <c r="BO103" s="16">
        <f t="shared" si="55"/>
        <v>15</v>
      </c>
      <c r="BP103" s="17">
        <f t="shared" si="56"/>
        <v>0.78947368421052633</v>
      </c>
      <c r="BQ103" s="16">
        <f t="shared" si="57"/>
        <v>5</v>
      </c>
      <c r="BR103" s="17">
        <f t="shared" si="58"/>
        <v>0.5</v>
      </c>
      <c r="BS103" s="16">
        <f t="shared" si="59"/>
        <v>10</v>
      </c>
    </row>
    <row r="104" spans="1:71">
      <c r="A104" s="68" t="s">
        <v>356</v>
      </c>
      <c r="B104" s="69">
        <v>808410</v>
      </c>
      <c r="C104" s="69">
        <v>10</v>
      </c>
      <c r="D104" s="70" t="s">
        <v>33</v>
      </c>
      <c r="E104" s="70" t="s">
        <v>370</v>
      </c>
      <c r="F104" s="35" t="s">
        <v>32</v>
      </c>
      <c r="G104" s="35"/>
      <c r="H104" s="35"/>
      <c r="I104" s="35"/>
      <c r="J104" s="3">
        <v>1</v>
      </c>
      <c r="K104" s="3">
        <v>1</v>
      </c>
      <c r="L104" s="3">
        <v>1</v>
      </c>
      <c r="M104" s="3">
        <v>1</v>
      </c>
      <c r="N104" s="3">
        <v>0</v>
      </c>
      <c r="O104" s="3">
        <v>0</v>
      </c>
      <c r="P104" s="3">
        <v>0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0</v>
      </c>
      <c r="X104" s="3">
        <v>1</v>
      </c>
      <c r="Y104" s="3">
        <v>1</v>
      </c>
      <c r="Z104" s="3">
        <v>1</v>
      </c>
      <c r="AA104" s="3">
        <v>1</v>
      </c>
      <c r="AB104" s="3">
        <v>1</v>
      </c>
      <c r="AC104" s="3">
        <v>1</v>
      </c>
      <c r="AD104" s="3">
        <v>1</v>
      </c>
      <c r="AE104" s="3">
        <v>1</v>
      </c>
      <c r="AF104" s="3">
        <v>1</v>
      </c>
      <c r="AG104" s="3">
        <v>0</v>
      </c>
      <c r="AH104" s="3">
        <v>0</v>
      </c>
      <c r="AI104" s="3">
        <v>0</v>
      </c>
      <c r="AJ104" s="3">
        <v>0</v>
      </c>
      <c r="AK104" s="3">
        <v>1</v>
      </c>
      <c r="AL104" s="3">
        <v>0</v>
      </c>
      <c r="AM104" s="3">
        <v>1</v>
      </c>
      <c r="AN104" s="3">
        <v>0</v>
      </c>
      <c r="AO104" s="3">
        <v>1</v>
      </c>
      <c r="AP104" s="3">
        <v>0</v>
      </c>
      <c r="AQ104" s="3">
        <v>1</v>
      </c>
      <c r="AR104" s="3">
        <v>0</v>
      </c>
      <c r="AS104" s="3">
        <v>1</v>
      </c>
      <c r="AT104" s="3">
        <v>1</v>
      </c>
      <c r="AU104" s="3">
        <v>0</v>
      </c>
      <c r="AV104" s="3">
        <v>0</v>
      </c>
      <c r="AW104" s="3">
        <v>0</v>
      </c>
      <c r="AX104" s="3">
        <v>0</v>
      </c>
      <c r="AY104" s="3">
        <v>0</v>
      </c>
      <c r="AZ104" s="16">
        <f t="shared" si="40"/>
        <v>25</v>
      </c>
      <c r="BA104" s="17">
        <f t="shared" si="41"/>
        <v>0.54347826086956519</v>
      </c>
      <c r="BB104" s="17" t="str">
        <f t="shared" si="42"/>
        <v>Pagrindinis</v>
      </c>
      <c r="BC104" s="16">
        <f t="shared" si="43"/>
        <v>8</v>
      </c>
      <c r="BD104" s="17">
        <f t="shared" si="44"/>
        <v>0.66666666666666663</v>
      </c>
      <c r="BE104" s="16">
        <f t="shared" si="45"/>
        <v>5</v>
      </c>
      <c r="BF104" s="17">
        <f t="shared" si="46"/>
        <v>0.625</v>
      </c>
      <c r="BG104" s="16">
        <f t="shared" si="47"/>
        <v>5</v>
      </c>
      <c r="BH104" s="17">
        <f t="shared" si="48"/>
        <v>0.45454545454545453</v>
      </c>
      <c r="BI104" s="16">
        <f t="shared" si="49"/>
        <v>2</v>
      </c>
      <c r="BJ104" s="17">
        <f t="shared" si="50"/>
        <v>0.4</v>
      </c>
      <c r="BK104" s="16">
        <f t="shared" si="51"/>
        <v>5</v>
      </c>
      <c r="BL104" s="17">
        <f t="shared" si="52"/>
        <v>0.5</v>
      </c>
      <c r="BM104" s="16">
        <f t="shared" si="53"/>
        <v>9</v>
      </c>
      <c r="BN104" s="17">
        <f t="shared" si="54"/>
        <v>0.52941176470588236</v>
      </c>
      <c r="BO104" s="16">
        <f t="shared" si="55"/>
        <v>11</v>
      </c>
      <c r="BP104" s="17">
        <f t="shared" si="56"/>
        <v>0.57894736842105265</v>
      </c>
      <c r="BQ104" s="16">
        <f t="shared" si="57"/>
        <v>5</v>
      </c>
      <c r="BR104" s="17">
        <f t="shared" si="58"/>
        <v>0.5</v>
      </c>
      <c r="BS104" s="16">
        <f t="shared" si="59"/>
        <v>7</v>
      </c>
    </row>
    <row r="105" spans="1:71">
      <c r="A105" s="68" t="s">
        <v>356</v>
      </c>
      <c r="B105" s="69">
        <v>808411</v>
      </c>
      <c r="C105" s="69">
        <v>11</v>
      </c>
      <c r="D105" s="70" t="s">
        <v>371</v>
      </c>
      <c r="E105" s="70" t="s">
        <v>372</v>
      </c>
      <c r="F105" s="35" t="s">
        <v>32</v>
      </c>
      <c r="G105" s="35"/>
      <c r="H105" s="35"/>
      <c r="I105" s="35"/>
      <c r="J105" s="3">
        <v>1</v>
      </c>
      <c r="K105" s="3">
        <v>0</v>
      </c>
      <c r="L105" s="3">
        <v>1</v>
      </c>
      <c r="M105" s="3">
        <v>1</v>
      </c>
      <c r="N105" s="3">
        <v>2</v>
      </c>
      <c r="O105" s="3">
        <v>0</v>
      </c>
      <c r="P105" s="3">
        <v>1</v>
      </c>
      <c r="Q105" s="3">
        <v>1</v>
      </c>
      <c r="R105" s="3">
        <v>1</v>
      </c>
      <c r="S105" s="3">
        <v>0</v>
      </c>
      <c r="T105" s="3">
        <v>0</v>
      </c>
      <c r="U105" s="3">
        <v>1</v>
      </c>
      <c r="V105" s="3">
        <v>0</v>
      </c>
      <c r="W105" s="3">
        <v>1</v>
      </c>
      <c r="X105" s="3">
        <v>1</v>
      </c>
      <c r="Y105" s="3">
        <v>1</v>
      </c>
      <c r="Z105" s="3">
        <v>0</v>
      </c>
      <c r="AA105" s="3">
        <v>0</v>
      </c>
      <c r="AB105" s="3">
        <v>1</v>
      </c>
      <c r="AC105" s="3">
        <v>1</v>
      </c>
      <c r="AD105" s="3">
        <v>1</v>
      </c>
      <c r="AE105" s="3">
        <v>2</v>
      </c>
      <c r="AF105" s="3">
        <v>1</v>
      </c>
      <c r="AG105" s="3">
        <v>0</v>
      </c>
      <c r="AH105" s="3">
        <v>0</v>
      </c>
      <c r="AI105" s="3">
        <v>1</v>
      </c>
      <c r="AJ105" s="3">
        <v>0</v>
      </c>
      <c r="AK105" s="3">
        <v>1</v>
      </c>
      <c r="AL105" s="3">
        <v>0</v>
      </c>
      <c r="AM105" s="3">
        <v>1</v>
      </c>
      <c r="AN105" s="3">
        <v>1</v>
      </c>
      <c r="AO105" s="3">
        <v>1</v>
      </c>
      <c r="AP105" s="3">
        <v>1</v>
      </c>
      <c r="AQ105" s="3">
        <v>1</v>
      </c>
      <c r="AR105" s="3">
        <v>1</v>
      </c>
      <c r="AS105" s="3">
        <v>1</v>
      </c>
      <c r="AT105" s="3">
        <v>1</v>
      </c>
      <c r="AU105" s="3">
        <v>1</v>
      </c>
      <c r="AV105" s="3">
        <v>1</v>
      </c>
      <c r="AW105" s="3">
        <v>2</v>
      </c>
      <c r="AX105" s="3">
        <v>0</v>
      </c>
      <c r="AY105" s="3">
        <v>1</v>
      </c>
      <c r="AZ105" s="16">
        <f t="shared" si="40"/>
        <v>33</v>
      </c>
      <c r="BA105" s="17">
        <f t="shared" si="41"/>
        <v>0.71739130434782605</v>
      </c>
      <c r="BB105" s="17" t="str">
        <f t="shared" si="42"/>
        <v>Pagrindinis</v>
      </c>
      <c r="BC105" s="16">
        <f t="shared" si="43"/>
        <v>9</v>
      </c>
      <c r="BD105" s="17">
        <f t="shared" si="44"/>
        <v>0.75</v>
      </c>
      <c r="BE105" s="16">
        <f t="shared" si="45"/>
        <v>8</v>
      </c>
      <c r="BF105" s="17">
        <f t="shared" si="46"/>
        <v>1</v>
      </c>
      <c r="BG105" s="16">
        <f t="shared" si="47"/>
        <v>9</v>
      </c>
      <c r="BH105" s="17">
        <f t="shared" si="48"/>
        <v>0.81818181818181823</v>
      </c>
      <c r="BI105" s="16">
        <f t="shared" si="49"/>
        <v>4</v>
      </c>
      <c r="BJ105" s="17">
        <f t="shared" si="50"/>
        <v>0.8</v>
      </c>
      <c r="BK105" s="16">
        <f t="shared" si="51"/>
        <v>3</v>
      </c>
      <c r="BL105" s="17">
        <f t="shared" si="52"/>
        <v>0.3</v>
      </c>
      <c r="BM105" s="16">
        <f t="shared" si="53"/>
        <v>16</v>
      </c>
      <c r="BN105" s="17">
        <f t="shared" si="54"/>
        <v>0.94117647058823528</v>
      </c>
      <c r="BO105" s="16">
        <f t="shared" si="55"/>
        <v>14</v>
      </c>
      <c r="BP105" s="17">
        <f t="shared" si="56"/>
        <v>0.73684210526315785</v>
      </c>
      <c r="BQ105" s="16">
        <f t="shared" si="57"/>
        <v>3</v>
      </c>
      <c r="BR105" s="17">
        <f t="shared" si="58"/>
        <v>0.3</v>
      </c>
      <c r="BS105" s="16">
        <f t="shared" si="59"/>
        <v>9</v>
      </c>
    </row>
    <row r="106" spans="1:71">
      <c r="A106" s="68" t="s">
        <v>356</v>
      </c>
      <c r="B106" s="69">
        <v>808412</v>
      </c>
      <c r="C106" s="69">
        <v>12</v>
      </c>
      <c r="D106" s="70" t="s">
        <v>104</v>
      </c>
      <c r="E106" s="70" t="s">
        <v>373</v>
      </c>
      <c r="F106" s="35" t="s">
        <v>32</v>
      </c>
      <c r="G106" s="35"/>
      <c r="H106" s="35"/>
      <c r="I106" s="35"/>
      <c r="J106" s="3">
        <v>1</v>
      </c>
      <c r="K106" s="3">
        <v>1</v>
      </c>
      <c r="L106" s="3">
        <v>1</v>
      </c>
      <c r="M106" s="3">
        <v>0</v>
      </c>
      <c r="N106" s="3">
        <v>0</v>
      </c>
      <c r="O106" s="3">
        <v>0</v>
      </c>
      <c r="P106" s="3">
        <v>1</v>
      </c>
      <c r="Q106" s="3">
        <v>1</v>
      </c>
      <c r="R106" s="3">
        <v>1</v>
      </c>
      <c r="S106" s="3">
        <v>0</v>
      </c>
      <c r="T106" s="3">
        <v>0</v>
      </c>
      <c r="U106" s="3">
        <v>1</v>
      </c>
      <c r="V106" s="3">
        <v>1</v>
      </c>
      <c r="W106" s="3">
        <v>1</v>
      </c>
      <c r="X106" s="3">
        <v>1</v>
      </c>
      <c r="Y106" s="3">
        <v>1</v>
      </c>
      <c r="Z106" s="3">
        <v>0</v>
      </c>
      <c r="AA106" s="3">
        <v>0</v>
      </c>
      <c r="AB106" s="3">
        <v>0</v>
      </c>
      <c r="AC106" s="3">
        <v>1</v>
      </c>
      <c r="AD106" s="3">
        <v>0</v>
      </c>
      <c r="AE106" s="3">
        <v>1</v>
      </c>
      <c r="AF106" s="3">
        <v>1</v>
      </c>
      <c r="AG106" s="3">
        <v>0</v>
      </c>
      <c r="AH106" s="3">
        <v>1</v>
      </c>
      <c r="AI106" s="3">
        <v>1</v>
      </c>
      <c r="AJ106" s="3">
        <v>0</v>
      </c>
      <c r="AK106" s="3">
        <v>1</v>
      </c>
      <c r="AL106" s="3">
        <v>0</v>
      </c>
      <c r="AM106" s="3">
        <v>0</v>
      </c>
      <c r="AN106" s="3">
        <v>1</v>
      </c>
      <c r="AO106" s="3">
        <v>1</v>
      </c>
      <c r="AP106" s="3">
        <v>1</v>
      </c>
      <c r="AQ106" s="3">
        <v>1</v>
      </c>
      <c r="AR106" s="3">
        <v>1</v>
      </c>
      <c r="AS106" s="3">
        <v>0</v>
      </c>
      <c r="AT106" s="3">
        <v>0</v>
      </c>
      <c r="AU106" s="3">
        <v>0</v>
      </c>
      <c r="AV106" s="3">
        <v>0</v>
      </c>
      <c r="AW106" s="3">
        <v>1</v>
      </c>
      <c r="AX106" s="3">
        <v>1</v>
      </c>
      <c r="AY106" s="3">
        <v>0</v>
      </c>
      <c r="AZ106" s="16">
        <f t="shared" si="40"/>
        <v>24</v>
      </c>
      <c r="BA106" s="17">
        <f t="shared" si="41"/>
        <v>0.52173913043478259</v>
      </c>
      <c r="BB106" s="17" t="str">
        <f t="shared" si="42"/>
        <v>Pagrindinis</v>
      </c>
      <c r="BC106" s="16">
        <f t="shared" si="43"/>
        <v>7</v>
      </c>
      <c r="BD106" s="17">
        <f t="shared" si="44"/>
        <v>0.58333333333333337</v>
      </c>
      <c r="BE106" s="16">
        <f t="shared" si="45"/>
        <v>4</v>
      </c>
      <c r="BF106" s="17">
        <f t="shared" si="46"/>
        <v>0.5</v>
      </c>
      <c r="BG106" s="16">
        <f t="shared" si="47"/>
        <v>9</v>
      </c>
      <c r="BH106" s="17">
        <f t="shared" si="48"/>
        <v>0.81818181818181823</v>
      </c>
      <c r="BI106" s="16">
        <f t="shared" si="49"/>
        <v>2</v>
      </c>
      <c r="BJ106" s="17">
        <f t="shared" si="50"/>
        <v>0.4</v>
      </c>
      <c r="BK106" s="16">
        <f t="shared" si="51"/>
        <v>2</v>
      </c>
      <c r="BL106" s="17">
        <f t="shared" si="52"/>
        <v>0.2</v>
      </c>
      <c r="BM106" s="16">
        <f t="shared" si="53"/>
        <v>12</v>
      </c>
      <c r="BN106" s="17">
        <f t="shared" si="54"/>
        <v>0.70588235294117652</v>
      </c>
      <c r="BO106" s="16">
        <f t="shared" si="55"/>
        <v>10</v>
      </c>
      <c r="BP106" s="17">
        <f t="shared" si="56"/>
        <v>0.52631578947368418</v>
      </c>
      <c r="BQ106" s="16">
        <f t="shared" si="57"/>
        <v>2</v>
      </c>
      <c r="BR106" s="17">
        <f t="shared" si="58"/>
        <v>0.2</v>
      </c>
      <c r="BS106" s="16">
        <f t="shared" si="59"/>
        <v>7</v>
      </c>
    </row>
    <row r="107" spans="1:71">
      <c r="A107" s="68" t="s">
        <v>356</v>
      </c>
      <c r="B107" s="69">
        <v>808413</v>
      </c>
      <c r="C107" s="69">
        <v>13</v>
      </c>
      <c r="D107" s="70" t="s">
        <v>42</v>
      </c>
      <c r="E107" s="70" t="s">
        <v>374</v>
      </c>
      <c r="F107" s="35" t="s">
        <v>36</v>
      </c>
      <c r="G107" s="35"/>
      <c r="H107" s="35"/>
      <c r="I107" s="35"/>
      <c r="J107" s="3">
        <v>1</v>
      </c>
      <c r="K107" s="3">
        <v>1</v>
      </c>
      <c r="L107" s="3">
        <v>1</v>
      </c>
      <c r="M107" s="3">
        <v>1</v>
      </c>
      <c r="N107" s="3">
        <v>0</v>
      </c>
      <c r="O107" s="3">
        <v>0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1</v>
      </c>
      <c r="V107" s="3">
        <v>0</v>
      </c>
      <c r="W107" s="3">
        <v>1</v>
      </c>
      <c r="X107" s="3">
        <v>1</v>
      </c>
      <c r="Y107" s="3">
        <v>1</v>
      </c>
      <c r="Z107" s="3">
        <v>1</v>
      </c>
      <c r="AA107" s="3">
        <v>0</v>
      </c>
      <c r="AB107" s="3">
        <v>0</v>
      </c>
      <c r="AC107" s="3">
        <v>1</v>
      </c>
      <c r="AD107" s="3">
        <v>0</v>
      </c>
      <c r="AE107" s="3">
        <v>0</v>
      </c>
      <c r="AF107" s="3">
        <v>0</v>
      </c>
      <c r="AG107" s="3">
        <v>0</v>
      </c>
      <c r="AH107" s="3">
        <v>0</v>
      </c>
      <c r="AI107" s="3">
        <v>1</v>
      </c>
      <c r="AJ107" s="3">
        <v>0</v>
      </c>
      <c r="AK107" s="3">
        <v>1</v>
      </c>
      <c r="AL107" s="3">
        <v>0</v>
      </c>
      <c r="AM107" s="3">
        <v>1</v>
      </c>
      <c r="AN107" s="3">
        <v>1</v>
      </c>
      <c r="AO107" s="3">
        <v>1</v>
      </c>
      <c r="AP107" s="3">
        <v>1</v>
      </c>
      <c r="AQ107" s="3">
        <v>1</v>
      </c>
      <c r="AR107" s="3">
        <v>0</v>
      </c>
      <c r="AS107" s="3">
        <v>0</v>
      </c>
      <c r="AT107" s="3">
        <v>0</v>
      </c>
      <c r="AU107" s="3">
        <v>0</v>
      </c>
      <c r="AV107" s="3">
        <v>0</v>
      </c>
      <c r="AW107" s="3">
        <v>2</v>
      </c>
      <c r="AX107" s="3">
        <v>0</v>
      </c>
      <c r="AY107" s="3">
        <v>1</v>
      </c>
      <c r="AZ107" s="16">
        <f t="shared" si="40"/>
        <v>25</v>
      </c>
      <c r="BA107" s="17">
        <f t="shared" si="41"/>
        <v>0.54347826086956519</v>
      </c>
      <c r="BB107" s="17" t="str">
        <f t="shared" si="42"/>
        <v>Pagrindinis</v>
      </c>
      <c r="BC107" s="16">
        <f t="shared" si="43"/>
        <v>7</v>
      </c>
      <c r="BD107" s="17">
        <f t="shared" si="44"/>
        <v>0.58333333333333337</v>
      </c>
      <c r="BE107" s="16">
        <f t="shared" si="45"/>
        <v>5</v>
      </c>
      <c r="BF107" s="17">
        <f t="shared" si="46"/>
        <v>0.625</v>
      </c>
      <c r="BG107" s="16">
        <f t="shared" si="47"/>
        <v>9</v>
      </c>
      <c r="BH107" s="17">
        <f t="shared" si="48"/>
        <v>0.81818181818181823</v>
      </c>
      <c r="BI107" s="16">
        <f t="shared" si="49"/>
        <v>2</v>
      </c>
      <c r="BJ107" s="17">
        <f t="shared" si="50"/>
        <v>0.4</v>
      </c>
      <c r="BK107" s="16">
        <f t="shared" si="51"/>
        <v>2</v>
      </c>
      <c r="BL107" s="17">
        <f t="shared" si="52"/>
        <v>0.2</v>
      </c>
      <c r="BM107" s="16">
        <f t="shared" si="53"/>
        <v>13</v>
      </c>
      <c r="BN107" s="17">
        <f t="shared" si="54"/>
        <v>0.76470588235294112</v>
      </c>
      <c r="BO107" s="16">
        <f t="shared" si="55"/>
        <v>10</v>
      </c>
      <c r="BP107" s="17">
        <f t="shared" si="56"/>
        <v>0.52631578947368418</v>
      </c>
      <c r="BQ107" s="16">
        <f t="shared" si="57"/>
        <v>2</v>
      </c>
      <c r="BR107" s="17">
        <f t="shared" si="58"/>
        <v>0.2</v>
      </c>
      <c r="BS107" s="16">
        <f t="shared" si="59"/>
        <v>7</v>
      </c>
    </row>
    <row r="108" spans="1:71">
      <c r="A108" s="68" t="s">
        <v>356</v>
      </c>
      <c r="B108" s="69">
        <v>808414</v>
      </c>
      <c r="C108" s="69">
        <v>14</v>
      </c>
      <c r="D108" s="70" t="s">
        <v>375</v>
      </c>
      <c r="E108" s="70" t="s">
        <v>376</v>
      </c>
      <c r="F108" s="35" t="s">
        <v>32</v>
      </c>
      <c r="G108" s="35"/>
      <c r="H108" s="35"/>
      <c r="I108" s="35"/>
      <c r="J108" s="3">
        <v>1</v>
      </c>
      <c r="K108" s="3">
        <v>0</v>
      </c>
      <c r="L108" s="3">
        <v>1</v>
      </c>
      <c r="M108" s="3">
        <v>1</v>
      </c>
      <c r="N108" s="3">
        <v>0</v>
      </c>
      <c r="O108" s="3">
        <v>1</v>
      </c>
      <c r="P108" s="3">
        <v>1</v>
      </c>
      <c r="Q108" s="3">
        <v>1</v>
      </c>
      <c r="R108" s="3">
        <v>1</v>
      </c>
      <c r="S108" s="3">
        <v>0</v>
      </c>
      <c r="T108" s="3">
        <v>1</v>
      </c>
      <c r="U108" s="3">
        <v>1</v>
      </c>
      <c r="V108" s="3">
        <v>1</v>
      </c>
      <c r="W108" s="3">
        <v>1</v>
      </c>
      <c r="X108" s="3">
        <v>1</v>
      </c>
      <c r="Y108" s="3">
        <v>0</v>
      </c>
      <c r="Z108" s="3">
        <v>1</v>
      </c>
      <c r="AA108" s="3">
        <v>1</v>
      </c>
      <c r="AB108" s="3">
        <v>0</v>
      </c>
      <c r="AC108" s="3">
        <v>1</v>
      </c>
      <c r="AD108" s="3">
        <v>1</v>
      </c>
      <c r="AE108" s="3">
        <v>1</v>
      </c>
      <c r="AF108" s="3">
        <v>1</v>
      </c>
      <c r="AG108" s="3">
        <v>0</v>
      </c>
      <c r="AH108" s="3">
        <v>0</v>
      </c>
      <c r="AI108" s="3">
        <v>1</v>
      </c>
      <c r="AJ108" s="3">
        <v>1</v>
      </c>
      <c r="AK108" s="3">
        <v>1</v>
      </c>
      <c r="AL108" s="3">
        <v>1</v>
      </c>
      <c r="AM108" s="3">
        <v>1</v>
      </c>
      <c r="AN108" s="3">
        <v>1</v>
      </c>
      <c r="AO108" s="3">
        <v>1</v>
      </c>
      <c r="AP108" s="3">
        <v>1</v>
      </c>
      <c r="AQ108" s="3">
        <v>1</v>
      </c>
      <c r="AR108" s="3">
        <v>1</v>
      </c>
      <c r="AS108" s="3">
        <v>0</v>
      </c>
      <c r="AT108" s="3">
        <v>1</v>
      </c>
      <c r="AU108" s="3">
        <v>1</v>
      </c>
      <c r="AV108" s="3">
        <v>1</v>
      </c>
      <c r="AW108" s="3">
        <v>0</v>
      </c>
      <c r="AX108" s="3">
        <v>0</v>
      </c>
      <c r="AY108" s="3">
        <v>0</v>
      </c>
      <c r="AZ108" s="16">
        <f t="shared" si="40"/>
        <v>31</v>
      </c>
      <c r="BA108" s="17">
        <f t="shared" si="41"/>
        <v>0.67391304347826086</v>
      </c>
      <c r="BB108" s="17" t="str">
        <f t="shared" si="42"/>
        <v>Pagrindinis</v>
      </c>
      <c r="BC108" s="16">
        <f t="shared" si="43"/>
        <v>10</v>
      </c>
      <c r="BD108" s="17">
        <f t="shared" si="44"/>
        <v>0.83333333333333337</v>
      </c>
      <c r="BE108" s="16">
        <f t="shared" si="45"/>
        <v>3</v>
      </c>
      <c r="BF108" s="17">
        <f t="shared" si="46"/>
        <v>0.375</v>
      </c>
      <c r="BG108" s="16">
        <f t="shared" si="47"/>
        <v>9</v>
      </c>
      <c r="BH108" s="17">
        <f t="shared" si="48"/>
        <v>0.81818181818181823</v>
      </c>
      <c r="BI108" s="16">
        <f t="shared" si="49"/>
        <v>2</v>
      </c>
      <c r="BJ108" s="17">
        <f t="shared" si="50"/>
        <v>0.4</v>
      </c>
      <c r="BK108" s="16">
        <f t="shared" si="51"/>
        <v>7</v>
      </c>
      <c r="BL108" s="17">
        <f t="shared" si="52"/>
        <v>0.7</v>
      </c>
      <c r="BM108" s="16">
        <f t="shared" si="53"/>
        <v>15</v>
      </c>
      <c r="BN108" s="17">
        <f t="shared" si="54"/>
        <v>0.88235294117647056</v>
      </c>
      <c r="BO108" s="16">
        <f t="shared" si="55"/>
        <v>9</v>
      </c>
      <c r="BP108" s="17">
        <f t="shared" si="56"/>
        <v>0.47368421052631576</v>
      </c>
      <c r="BQ108" s="16">
        <f t="shared" si="57"/>
        <v>7</v>
      </c>
      <c r="BR108" s="17">
        <f t="shared" si="58"/>
        <v>0.7</v>
      </c>
      <c r="BS108" s="16">
        <f t="shared" si="59"/>
        <v>8</v>
      </c>
    </row>
    <row r="109" spans="1:71">
      <c r="A109" s="68" t="s">
        <v>356</v>
      </c>
      <c r="B109" s="69">
        <v>808415</v>
      </c>
      <c r="C109" s="69">
        <v>15</v>
      </c>
      <c r="D109" s="70" t="s">
        <v>377</v>
      </c>
      <c r="E109" s="70" t="s">
        <v>378</v>
      </c>
      <c r="F109" s="35" t="s">
        <v>32</v>
      </c>
      <c r="G109" s="35"/>
      <c r="H109" s="35"/>
      <c r="I109" s="35"/>
      <c r="J109" s="3">
        <v>1</v>
      </c>
      <c r="K109" s="3">
        <v>1</v>
      </c>
      <c r="L109" s="3">
        <v>1</v>
      </c>
      <c r="M109" s="3">
        <v>1</v>
      </c>
      <c r="N109" s="3">
        <v>0</v>
      </c>
      <c r="O109" s="3">
        <v>0</v>
      </c>
      <c r="P109" s="3">
        <v>1</v>
      </c>
      <c r="Q109" s="3">
        <v>1</v>
      </c>
      <c r="R109" s="3">
        <v>1</v>
      </c>
      <c r="S109" s="3">
        <v>0</v>
      </c>
      <c r="T109" s="3">
        <v>1</v>
      </c>
      <c r="U109" s="3">
        <v>0</v>
      </c>
      <c r="V109" s="3">
        <v>1</v>
      </c>
      <c r="W109" s="3">
        <v>0</v>
      </c>
      <c r="X109" s="3">
        <v>0</v>
      </c>
      <c r="Y109" s="3">
        <v>0</v>
      </c>
      <c r="Z109" s="3">
        <v>0</v>
      </c>
      <c r="AA109" s="3">
        <v>1</v>
      </c>
      <c r="AB109" s="3">
        <v>0</v>
      </c>
      <c r="AC109" s="3">
        <v>1</v>
      </c>
      <c r="AD109" s="3">
        <v>0</v>
      </c>
      <c r="AE109" s="3">
        <v>0</v>
      </c>
      <c r="AF109" s="3">
        <v>0</v>
      </c>
      <c r="AG109" s="3">
        <v>0</v>
      </c>
      <c r="AH109" s="3">
        <v>1</v>
      </c>
      <c r="AI109" s="3">
        <v>1</v>
      </c>
      <c r="AJ109" s="3">
        <v>0</v>
      </c>
      <c r="AK109" s="3">
        <v>1</v>
      </c>
      <c r="AL109" s="3">
        <v>0</v>
      </c>
      <c r="AM109" s="3">
        <v>0</v>
      </c>
      <c r="AN109" s="3">
        <v>1</v>
      </c>
      <c r="AO109" s="3">
        <v>1</v>
      </c>
      <c r="AP109" s="3">
        <v>1</v>
      </c>
      <c r="AQ109" s="3">
        <v>1</v>
      </c>
      <c r="AR109" s="3">
        <v>0</v>
      </c>
      <c r="AS109" s="3">
        <v>0</v>
      </c>
      <c r="AT109" s="3">
        <v>0</v>
      </c>
      <c r="AU109" s="3">
        <v>0</v>
      </c>
      <c r="AV109" s="3">
        <v>0</v>
      </c>
      <c r="AW109" s="3">
        <v>0</v>
      </c>
      <c r="AX109" s="3">
        <v>1</v>
      </c>
      <c r="AY109" s="3">
        <v>0</v>
      </c>
      <c r="AZ109" s="16">
        <f t="shared" si="40"/>
        <v>19</v>
      </c>
      <c r="BA109" s="17">
        <f t="shared" si="41"/>
        <v>0.41304347826086957</v>
      </c>
      <c r="BB109" s="17" t="str">
        <f t="shared" si="42"/>
        <v>Patenkinamas</v>
      </c>
      <c r="BC109" s="16">
        <f t="shared" si="43"/>
        <v>6</v>
      </c>
      <c r="BD109" s="17">
        <f t="shared" si="44"/>
        <v>0.5</v>
      </c>
      <c r="BE109" s="16">
        <f t="shared" si="45"/>
        <v>2</v>
      </c>
      <c r="BF109" s="17">
        <f t="shared" si="46"/>
        <v>0.25</v>
      </c>
      <c r="BG109" s="16">
        <f t="shared" si="47"/>
        <v>6</v>
      </c>
      <c r="BH109" s="17">
        <f t="shared" si="48"/>
        <v>0.54545454545454541</v>
      </c>
      <c r="BI109" s="16">
        <f t="shared" si="49"/>
        <v>3</v>
      </c>
      <c r="BJ109" s="17">
        <f t="shared" si="50"/>
        <v>0.6</v>
      </c>
      <c r="BK109" s="16">
        <f t="shared" si="51"/>
        <v>2</v>
      </c>
      <c r="BL109" s="17">
        <f t="shared" si="52"/>
        <v>0.2</v>
      </c>
      <c r="BM109" s="16">
        <f t="shared" si="53"/>
        <v>10</v>
      </c>
      <c r="BN109" s="17">
        <f t="shared" si="54"/>
        <v>0.58823529411764708</v>
      </c>
      <c r="BO109" s="16">
        <f t="shared" si="55"/>
        <v>7</v>
      </c>
      <c r="BP109" s="17">
        <f t="shared" si="56"/>
        <v>0.36842105263157893</v>
      </c>
      <c r="BQ109" s="16">
        <f t="shared" si="57"/>
        <v>2</v>
      </c>
      <c r="BR109" s="17">
        <f t="shared" si="58"/>
        <v>0.2</v>
      </c>
      <c r="BS109" s="16">
        <f t="shared" si="59"/>
        <v>5</v>
      </c>
    </row>
    <row r="110" spans="1:71">
      <c r="A110" s="68" t="s">
        <v>356</v>
      </c>
      <c r="B110" s="69">
        <v>808416</v>
      </c>
      <c r="C110" s="69">
        <v>16</v>
      </c>
      <c r="D110" s="70" t="s">
        <v>102</v>
      </c>
      <c r="E110" s="70" t="s">
        <v>379</v>
      </c>
      <c r="F110" s="35" t="s">
        <v>36</v>
      </c>
      <c r="G110" s="35"/>
      <c r="H110" s="35"/>
      <c r="I110" s="35"/>
      <c r="J110" s="3">
        <v>1</v>
      </c>
      <c r="K110" s="3">
        <v>1</v>
      </c>
      <c r="L110" s="3">
        <v>1</v>
      </c>
      <c r="M110" s="3">
        <v>1</v>
      </c>
      <c r="N110" s="3">
        <v>0</v>
      </c>
      <c r="O110" s="3">
        <v>0</v>
      </c>
      <c r="P110" s="3">
        <v>1</v>
      </c>
      <c r="Q110" s="3">
        <v>1</v>
      </c>
      <c r="R110" s="3">
        <v>1</v>
      </c>
      <c r="S110" s="3">
        <v>0</v>
      </c>
      <c r="T110" s="3">
        <v>1</v>
      </c>
      <c r="U110" s="3">
        <v>1</v>
      </c>
      <c r="V110" s="3">
        <v>0</v>
      </c>
      <c r="W110" s="3">
        <v>0</v>
      </c>
      <c r="X110" s="3">
        <v>1</v>
      </c>
      <c r="Y110" s="3">
        <v>1</v>
      </c>
      <c r="Z110" s="3">
        <v>1</v>
      </c>
      <c r="AA110" s="3">
        <v>0</v>
      </c>
      <c r="AB110" s="3">
        <v>0</v>
      </c>
      <c r="AC110" s="3">
        <v>1</v>
      </c>
      <c r="AD110" s="3">
        <v>0</v>
      </c>
      <c r="AE110" s="3">
        <v>0</v>
      </c>
      <c r="AF110" s="3">
        <v>0</v>
      </c>
      <c r="AG110" s="3">
        <v>0</v>
      </c>
      <c r="AH110" s="3">
        <v>0</v>
      </c>
      <c r="AI110" s="3">
        <v>1</v>
      </c>
      <c r="AJ110" s="3">
        <v>0</v>
      </c>
      <c r="AK110" s="3">
        <v>1</v>
      </c>
      <c r="AL110" s="3">
        <v>1</v>
      </c>
      <c r="AM110" s="3">
        <v>1</v>
      </c>
      <c r="AN110" s="3">
        <v>0</v>
      </c>
      <c r="AO110" s="3">
        <v>1</v>
      </c>
      <c r="AP110" s="3">
        <v>1</v>
      </c>
      <c r="AQ110" s="3">
        <v>1</v>
      </c>
      <c r="AR110" s="3">
        <v>0</v>
      </c>
      <c r="AS110" s="3">
        <v>0</v>
      </c>
      <c r="AT110" s="3">
        <v>0</v>
      </c>
      <c r="AU110" s="3">
        <v>0</v>
      </c>
      <c r="AV110" s="3">
        <v>0</v>
      </c>
      <c r="AW110" s="3">
        <v>0</v>
      </c>
      <c r="AX110" s="3">
        <v>0</v>
      </c>
      <c r="AY110" s="3">
        <v>0</v>
      </c>
      <c r="AZ110" s="16">
        <f t="shared" si="40"/>
        <v>20</v>
      </c>
      <c r="BA110" s="17">
        <f t="shared" si="41"/>
        <v>0.43478260869565216</v>
      </c>
      <c r="BB110" s="17" t="str">
        <f t="shared" si="42"/>
        <v>Patenkinamas</v>
      </c>
      <c r="BC110" s="16">
        <f t="shared" si="43"/>
        <v>7</v>
      </c>
      <c r="BD110" s="17">
        <f t="shared" si="44"/>
        <v>0.58333333333333337</v>
      </c>
      <c r="BE110" s="16">
        <f t="shared" si="45"/>
        <v>3</v>
      </c>
      <c r="BF110" s="17">
        <f t="shared" si="46"/>
        <v>0.375</v>
      </c>
      <c r="BG110" s="16">
        <f t="shared" si="47"/>
        <v>6</v>
      </c>
      <c r="BH110" s="17">
        <f t="shared" si="48"/>
        <v>0.54545454545454541</v>
      </c>
      <c r="BI110" s="16">
        <f t="shared" si="49"/>
        <v>2</v>
      </c>
      <c r="BJ110" s="17">
        <f t="shared" si="50"/>
        <v>0.4</v>
      </c>
      <c r="BK110" s="16">
        <f t="shared" si="51"/>
        <v>2</v>
      </c>
      <c r="BL110" s="17">
        <f t="shared" si="52"/>
        <v>0.2</v>
      </c>
      <c r="BM110" s="16">
        <f t="shared" si="53"/>
        <v>10</v>
      </c>
      <c r="BN110" s="17">
        <f t="shared" si="54"/>
        <v>0.58823529411764708</v>
      </c>
      <c r="BO110" s="16">
        <f t="shared" si="55"/>
        <v>8</v>
      </c>
      <c r="BP110" s="17">
        <f t="shared" si="56"/>
        <v>0.42105263157894735</v>
      </c>
      <c r="BQ110" s="16">
        <f t="shared" si="57"/>
        <v>2</v>
      </c>
      <c r="BR110" s="17">
        <f t="shared" si="58"/>
        <v>0.2</v>
      </c>
      <c r="BS110" s="16">
        <f t="shared" si="59"/>
        <v>5</v>
      </c>
    </row>
    <row r="111" spans="1:71">
      <c r="A111" s="68" t="s">
        <v>356</v>
      </c>
      <c r="B111" s="69">
        <v>808417</v>
      </c>
      <c r="C111" s="69">
        <v>17</v>
      </c>
      <c r="D111" s="70" t="s">
        <v>119</v>
      </c>
      <c r="E111" s="70" t="s">
        <v>380</v>
      </c>
      <c r="F111" s="35" t="s">
        <v>32</v>
      </c>
      <c r="G111" s="35"/>
      <c r="H111" s="35"/>
      <c r="I111" s="35"/>
      <c r="J111" s="3">
        <v>1</v>
      </c>
      <c r="K111" s="3">
        <v>1</v>
      </c>
      <c r="L111" s="3">
        <v>1</v>
      </c>
      <c r="M111" s="3">
        <v>1</v>
      </c>
      <c r="N111" s="3">
        <v>2</v>
      </c>
      <c r="O111" s="3">
        <v>0</v>
      </c>
      <c r="P111" s="3">
        <v>1</v>
      </c>
      <c r="Q111" s="3">
        <v>1</v>
      </c>
      <c r="R111" s="3">
        <v>1</v>
      </c>
      <c r="S111" s="3">
        <v>0</v>
      </c>
      <c r="T111" s="3">
        <v>1</v>
      </c>
      <c r="U111" s="3">
        <v>1</v>
      </c>
      <c r="V111" s="3">
        <v>1</v>
      </c>
      <c r="W111" s="3">
        <v>1</v>
      </c>
      <c r="X111" s="3">
        <v>1</v>
      </c>
      <c r="Y111" s="3">
        <v>1</v>
      </c>
      <c r="Z111" s="3">
        <v>1</v>
      </c>
      <c r="AA111" s="3">
        <v>0</v>
      </c>
      <c r="AB111" s="3">
        <v>0</v>
      </c>
      <c r="AC111" s="3">
        <v>1</v>
      </c>
      <c r="AD111" s="3">
        <v>1</v>
      </c>
      <c r="AE111" s="3">
        <v>2</v>
      </c>
      <c r="AF111" s="3">
        <v>1</v>
      </c>
      <c r="AG111" s="3">
        <v>0</v>
      </c>
      <c r="AH111" s="3">
        <v>1</v>
      </c>
      <c r="AI111" s="3">
        <v>1</v>
      </c>
      <c r="AJ111" s="3">
        <v>0</v>
      </c>
      <c r="AK111" s="3">
        <v>1</v>
      </c>
      <c r="AL111" s="3">
        <v>2</v>
      </c>
      <c r="AM111" s="3">
        <v>1</v>
      </c>
      <c r="AN111" s="3">
        <v>1</v>
      </c>
      <c r="AO111" s="3">
        <v>1</v>
      </c>
      <c r="AP111" s="3">
        <v>1</v>
      </c>
      <c r="AQ111" s="3">
        <v>1</v>
      </c>
      <c r="AR111" s="3">
        <v>0</v>
      </c>
      <c r="AS111" s="3">
        <v>0</v>
      </c>
      <c r="AT111" s="3">
        <v>1</v>
      </c>
      <c r="AU111" s="3">
        <v>1</v>
      </c>
      <c r="AV111" s="3">
        <v>1</v>
      </c>
      <c r="AW111" s="3">
        <v>2</v>
      </c>
      <c r="AX111" s="3">
        <v>1</v>
      </c>
      <c r="AY111" s="3">
        <v>0</v>
      </c>
      <c r="AZ111" s="16">
        <f t="shared" si="40"/>
        <v>37</v>
      </c>
      <c r="BA111" s="17">
        <f t="shared" si="41"/>
        <v>0.80434782608695654</v>
      </c>
      <c r="BB111" s="17" t="str">
        <f t="shared" si="42"/>
        <v>Aukštesnysis</v>
      </c>
      <c r="BC111" s="16">
        <f t="shared" si="43"/>
        <v>11</v>
      </c>
      <c r="BD111" s="17">
        <f t="shared" si="44"/>
        <v>0.91666666666666663</v>
      </c>
      <c r="BE111" s="16">
        <f t="shared" si="45"/>
        <v>6</v>
      </c>
      <c r="BF111" s="17">
        <f t="shared" si="46"/>
        <v>0.75</v>
      </c>
      <c r="BG111" s="16">
        <f t="shared" si="47"/>
        <v>9</v>
      </c>
      <c r="BH111" s="17">
        <f t="shared" si="48"/>
        <v>0.81818181818181823</v>
      </c>
      <c r="BI111" s="16">
        <f t="shared" si="49"/>
        <v>5</v>
      </c>
      <c r="BJ111" s="17">
        <f t="shared" si="50"/>
        <v>1</v>
      </c>
      <c r="BK111" s="16">
        <f t="shared" si="51"/>
        <v>6</v>
      </c>
      <c r="BL111" s="17">
        <f t="shared" si="52"/>
        <v>0.6</v>
      </c>
      <c r="BM111" s="16">
        <f t="shared" si="53"/>
        <v>13</v>
      </c>
      <c r="BN111" s="17">
        <f t="shared" si="54"/>
        <v>0.76470588235294112</v>
      </c>
      <c r="BO111" s="16">
        <f t="shared" si="55"/>
        <v>18</v>
      </c>
      <c r="BP111" s="17">
        <f t="shared" si="56"/>
        <v>0.94736842105263153</v>
      </c>
      <c r="BQ111" s="16">
        <f t="shared" si="57"/>
        <v>6</v>
      </c>
      <c r="BR111" s="17">
        <f t="shared" si="58"/>
        <v>0.6</v>
      </c>
      <c r="BS111" s="16">
        <f t="shared" si="59"/>
        <v>10</v>
      </c>
    </row>
    <row r="112" spans="1:71">
      <c r="A112" s="68" t="s">
        <v>356</v>
      </c>
      <c r="B112" s="69">
        <v>808418</v>
      </c>
      <c r="C112" s="69">
        <v>18</v>
      </c>
      <c r="D112" s="70" t="s">
        <v>35</v>
      </c>
      <c r="E112" s="70" t="s">
        <v>381</v>
      </c>
      <c r="F112" s="35" t="s">
        <v>32</v>
      </c>
      <c r="G112" s="35"/>
      <c r="H112" s="35"/>
      <c r="I112" s="35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16" t="str">
        <f t="shared" si="40"/>
        <v>Tuščias</v>
      </c>
      <c r="BA112" s="17" t="str">
        <f t="shared" si="41"/>
        <v>Tuščias</v>
      </c>
      <c r="BB112" s="17" t="str">
        <f t="shared" si="42"/>
        <v>Neatliko</v>
      </c>
      <c r="BC112" s="16" t="str">
        <f t="shared" si="43"/>
        <v>Tuščias</v>
      </c>
      <c r="BD112" s="17" t="str">
        <f t="shared" si="44"/>
        <v>Tuščias</v>
      </c>
      <c r="BE112" s="16" t="str">
        <f t="shared" si="45"/>
        <v>Tuščias</v>
      </c>
      <c r="BF112" s="17" t="str">
        <f t="shared" si="46"/>
        <v>Tuščias</v>
      </c>
      <c r="BG112" s="16" t="str">
        <f t="shared" si="47"/>
        <v>Tuščias</v>
      </c>
      <c r="BH112" s="17" t="str">
        <f t="shared" si="48"/>
        <v>Tuščias</v>
      </c>
      <c r="BI112" s="16" t="str">
        <f t="shared" si="49"/>
        <v>Tuščias</v>
      </c>
      <c r="BJ112" s="17" t="str">
        <f t="shared" si="50"/>
        <v>Tuščias</v>
      </c>
      <c r="BK112" s="16" t="str">
        <f t="shared" si="51"/>
        <v>Tuščias</v>
      </c>
      <c r="BL112" s="17" t="str">
        <f t="shared" si="52"/>
        <v>Tuščias</v>
      </c>
      <c r="BM112" s="16" t="str">
        <f t="shared" si="53"/>
        <v>Tuščias</v>
      </c>
      <c r="BN112" s="17" t="str">
        <f t="shared" si="54"/>
        <v>Tuščias</v>
      </c>
      <c r="BO112" s="16" t="str">
        <f t="shared" si="55"/>
        <v>Tuščias</v>
      </c>
      <c r="BP112" s="17" t="str">
        <f t="shared" si="56"/>
        <v>Tuščias</v>
      </c>
      <c r="BQ112" s="16" t="str">
        <f t="shared" si="57"/>
        <v>Tuščias</v>
      </c>
      <c r="BR112" s="17" t="str">
        <f t="shared" si="58"/>
        <v>Tuščias</v>
      </c>
      <c r="BS112" s="16" t="str">
        <f t="shared" si="59"/>
        <v>Tuščias</v>
      </c>
    </row>
    <row r="113" spans="1:71">
      <c r="A113" s="68" t="s">
        <v>356</v>
      </c>
      <c r="B113" s="69">
        <v>808419</v>
      </c>
      <c r="C113" s="69">
        <v>19</v>
      </c>
      <c r="D113" s="70" t="s">
        <v>382</v>
      </c>
      <c r="E113" s="70" t="s">
        <v>383</v>
      </c>
      <c r="F113" s="35" t="s">
        <v>36</v>
      </c>
      <c r="G113" s="35"/>
      <c r="H113" s="35"/>
      <c r="I113" s="35"/>
      <c r="J113" s="3">
        <v>1</v>
      </c>
      <c r="K113" s="3">
        <v>1</v>
      </c>
      <c r="L113" s="3">
        <v>1</v>
      </c>
      <c r="M113" s="3">
        <v>1</v>
      </c>
      <c r="N113" s="3">
        <v>2</v>
      </c>
      <c r="O113" s="3">
        <v>0</v>
      </c>
      <c r="P113" s="3">
        <v>1</v>
      </c>
      <c r="Q113" s="3">
        <v>1</v>
      </c>
      <c r="R113" s="3">
        <v>1</v>
      </c>
      <c r="S113" s="3">
        <v>0</v>
      </c>
      <c r="T113" s="3">
        <v>0</v>
      </c>
      <c r="U113" s="3">
        <v>1</v>
      </c>
      <c r="V113" s="3">
        <v>1</v>
      </c>
      <c r="W113" s="3">
        <v>1</v>
      </c>
      <c r="X113" s="3">
        <v>1</v>
      </c>
      <c r="Y113" s="3">
        <v>1</v>
      </c>
      <c r="Z113" s="3">
        <v>0</v>
      </c>
      <c r="AA113" s="3">
        <v>0</v>
      </c>
      <c r="AB113" s="3">
        <v>0</v>
      </c>
      <c r="AC113" s="3">
        <v>1</v>
      </c>
      <c r="AD113" s="3">
        <v>1</v>
      </c>
      <c r="AE113" s="3">
        <v>2</v>
      </c>
      <c r="AF113" s="3">
        <v>1</v>
      </c>
      <c r="AG113" s="3">
        <v>0</v>
      </c>
      <c r="AH113" s="3">
        <v>0</v>
      </c>
      <c r="AI113" s="3">
        <v>1</v>
      </c>
      <c r="AJ113" s="3">
        <v>0</v>
      </c>
      <c r="AK113" s="3">
        <v>1</v>
      </c>
      <c r="AL113" s="3">
        <v>0</v>
      </c>
      <c r="AM113" s="3">
        <v>1</v>
      </c>
      <c r="AN113" s="3">
        <v>1</v>
      </c>
      <c r="AO113" s="3">
        <v>1</v>
      </c>
      <c r="AP113" s="3">
        <v>1</v>
      </c>
      <c r="AQ113" s="3">
        <v>1</v>
      </c>
      <c r="AR113" s="3">
        <v>0</v>
      </c>
      <c r="AS113" s="3">
        <v>0</v>
      </c>
      <c r="AT113" s="3">
        <v>1</v>
      </c>
      <c r="AU113" s="3">
        <v>1</v>
      </c>
      <c r="AV113" s="3">
        <v>0</v>
      </c>
      <c r="AW113" s="3">
        <v>2</v>
      </c>
      <c r="AX113" s="3">
        <v>0</v>
      </c>
      <c r="AY113" s="3">
        <v>1</v>
      </c>
      <c r="AZ113" s="16">
        <f t="shared" si="40"/>
        <v>31</v>
      </c>
      <c r="BA113" s="17">
        <f t="shared" si="41"/>
        <v>0.67391304347826086</v>
      </c>
      <c r="BB113" s="17" t="str">
        <f t="shared" si="42"/>
        <v>Pagrindinis</v>
      </c>
      <c r="BC113" s="16">
        <f t="shared" si="43"/>
        <v>10</v>
      </c>
      <c r="BD113" s="17">
        <f t="shared" si="44"/>
        <v>0.83333333333333337</v>
      </c>
      <c r="BE113" s="16">
        <f t="shared" si="45"/>
        <v>6</v>
      </c>
      <c r="BF113" s="17">
        <f t="shared" si="46"/>
        <v>0.75</v>
      </c>
      <c r="BG113" s="16">
        <f t="shared" si="47"/>
        <v>8</v>
      </c>
      <c r="BH113" s="17">
        <f t="shared" si="48"/>
        <v>0.72727272727272729</v>
      </c>
      <c r="BI113" s="16">
        <f t="shared" si="49"/>
        <v>4</v>
      </c>
      <c r="BJ113" s="17">
        <f t="shared" si="50"/>
        <v>0.8</v>
      </c>
      <c r="BK113" s="16">
        <f t="shared" si="51"/>
        <v>3</v>
      </c>
      <c r="BL113" s="17">
        <f t="shared" si="52"/>
        <v>0.3</v>
      </c>
      <c r="BM113" s="16">
        <f t="shared" si="53"/>
        <v>14</v>
      </c>
      <c r="BN113" s="17">
        <f t="shared" si="54"/>
        <v>0.82352941176470584</v>
      </c>
      <c r="BO113" s="16">
        <f t="shared" si="55"/>
        <v>14</v>
      </c>
      <c r="BP113" s="17">
        <f t="shared" si="56"/>
        <v>0.73684210526315785</v>
      </c>
      <c r="BQ113" s="16">
        <f t="shared" si="57"/>
        <v>3</v>
      </c>
      <c r="BR113" s="17">
        <f t="shared" si="58"/>
        <v>0.3</v>
      </c>
      <c r="BS113" s="16">
        <f t="shared" si="59"/>
        <v>8</v>
      </c>
    </row>
    <row r="114" spans="1:71">
      <c r="A114" s="68" t="s">
        <v>356</v>
      </c>
      <c r="B114" s="69">
        <v>808420</v>
      </c>
      <c r="C114" s="69">
        <v>20</v>
      </c>
      <c r="D114" s="70" t="s">
        <v>384</v>
      </c>
      <c r="E114" s="70" t="s">
        <v>385</v>
      </c>
      <c r="F114" s="35" t="s">
        <v>36</v>
      </c>
      <c r="G114" s="35"/>
      <c r="H114" s="35"/>
      <c r="I114" s="35"/>
      <c r="J114" s="3">
        <v>1</v>
      </c>
      <c r="K114" s="3">
        <v>1</v>
      </c>
      <c r="L114" s="3">
        <v>0</v>
      </c>
      <c r="M114" s="3">
        <v>0</v>
      </c>
      <c r="N114" s="3">
        <v>0</v>
      </c>
      <c r="O114" s="3">
        <v>0</v>
      </c>
      <c r="P114" s="3">
        <v>1</v>
      </c>
      <c r="Q114" s="3">
        <v>1</v>
      </c>
      <c r="R114" s="3">
        <v>1</v>
      </c>
      <c r="S114" s="3">
        <v>0</v>
      </c>
      <c r="T114" s="3">
        <v>0</v>
      </c>
      <c r="U114" s="3">
        <v>1</v>
      </c>
      <c r="V114" s="3">
        <v>1</v>
      </c>
      <c r="W114" s="3">
        <v>0</v>
      </c>
      <c r="X114" s="3">
        <v>0</v>
      </c>
      <c r="Y114" s="3">
        <v>1</v>
      </c>
      <c r="Z114" s="3">
        <v>0</v>
      </c>
      <c r="AA114" s="3">
        <v>1</v>
      </c>
      <c r="AB114" s="3">
        <v>0</v>
      </c>
      <c r="AC114" s="3">
        <v>0</v>
      </c>
      <c r="AD114" s="3">
        <v>0</v>
      </c>
      <c r="AE114" s="3">
        <v>0</v>
      </c>
      <c r="AF114" s="3">
        <v>0</v>
      </c>
      <c r="AG114" s="3">
        <v>0</v>
      </c>
      <c r="AH114" s="3">
        <v>0</v>
      </c>
      <c r="AI114" s="3">
        <v>1</v>
      </c>
      <c r="AJ114" s="3">
        <v>0</v>
      </c>
      <c r="AK114" s="3">
        <v>1</v>
      </c>
      <c r="AL114" s="3">
        <v>0</v>
      </c>
      <c r="AM114" s="3">
        <v>0</v>
      </c>
      <c r="AN114" s="3">
        <v>1</v>
      </c>
      <c r="AO114" s="3">
        <v>1</v>
      </c>
      <c r="AP114" s="3">
        <v>1</v>
      </c>
      <c r="AQ114" s="3">
        <v>1</v>
      </c>
      <c r="AR114" s="3">
        <v>0</v>
      </c>
      <c r="AS114" s="3">
        <v>0</v>
      </c>
      <c r="AT114" s="3">
        <v>0</v>
      </c>
      <c r="AU114" s="3">
        <v>0</v>
      </c>
      <c r="AV114" s="3">
        <v>0</v>
      </c>
      <c r="AW114" s="3">
        <v>0</v>
      </c>
      <c r="AX114" s="3">
        <v>0</v>
      </c>
      <c r="AY114" s="3">
        <v>1</v>
      </c>
      <c r="AZ114" s="16">
        <f t="shared" si="40"/>
        <v>16</v>
      </c>
      <c r="BA114" s="17">
        <f t="shared" si="41"/>
        <v>0.34782608695652173</v>
      </c>
      <c r="BB114" s="17" t="str">
        <f t="shared" si="42"/>
        <v>Patenkinamas</v>
      </c>
      <c r="BC114" s="16">
        <f t="shared" si="43"/>
        <v>5</v>
      </c>
      <c r="BD114" s="17">
        <f t="shared" si="44"/>
        <v>0.41666666666666669</v>
      </c>
      <c r="BE114" s="16">
        <f t="shared" si="45"/>
        <v>3</v>
      </c>
      <c r="BF114" s="17">
        <f t="shared" si="46"/>
        <v>0.375</v>
      </c>
      <c r="BG114" s="16">
        <f t="shared" si="47"/>
        <v>6</v>
      </c>
      <c r="BH114" s="17">
        <f t="shared" si="48"/>
        <v>0.54545454545454541</v>
      </c>
      <c r="BI114" s="16">
        <f t="shared" si="49"/>
        <v>0</v>
      </c>
      <c r="BJ114" s="17">
        <f t="shared" si="50"/>
        <v>0</v>
      </c>
      <c r="BK114" s="16">
        <f t="shared" si="51"/>
        <v>2</v>
      </c>
      <c r="BL114" s="17">
        <f t="shared" si="52"/>
        <v>0.2</v>
      </c>
      <c r="BM114" s="16">
        <f t="shared" si="53"/>
        <v>10</v>
      </c>
      <c r="BN114" s="17">
        <f t="shared" si="54"/>
        <v>0.58823529411764708</v>
      </c>
      <c r="BO114" s="16">
        <f t="shared" si="55"/>
        <v>4</v>
      </c>
      <c r="BP114" s="17">
        <f t="shared" si="56"/>
        <v>0.21052631578947367</v>
      </c>
      <c r="BQ114" s="16">
        <f t="shared" si="57"/>
        <v>2</v>
      </c>
      <c r="BR114" s="17">
        <f t="shared" si="58"/>
        <v>0.2</v>
      </c>
      <c r="BS114" s="16">
        <f t="shared" si="59"/>
        <v>4</v>
      </c>
    </row>
    <row r="115" spans="1:71">
      <c r="A115" s="68" t="s">
        <v>356</v>
      </c>
      <c r="B115" s="69">
        <v>808421</v>
      </c>
      <c r="C115" s="69">
        <v>21</v>
      </c>
      <c r="D115" s="70" t="s">
        <v>108</v>
      </c>
      <c r="E115" s="70" t="s">
        <v>386</v>
      </c>
      <c r="F115" s="35" t="s">
        <v>32</v>
      </c>
      <c r="G115" s="35"/>
      <c r="H115" s="35"/>
      <c r="I115" s="35"/>
      <c r="J115" s="3">
        <v>1</v>
      </c>
      <c r="K115" s="3">
        <v>1</v>
      </c>
      <c r="L115" s="3">
        <v>1</v>
      </c>
      <c r="M115" s="3">
        <v>1</v>
      </c>
      <c r="N115" s="3">
        <v>1</v>
      </c>
      <c r="O115" s="3">
        <v>0</v>
      </c>
      <c r="P115" s="3">
        <v>1</v>
      </c>
      <c r="Q115" s="3">
        <v>1</v>
      </c>
      <c r="R115" s="3">
        <v>1</v>
      </c>
      <c r="S115" s="3">
        <v>0</v>
      </c>
      <c r="T115" s="3">
        <v>1</v>
      </c>
      <c r="U115" s="3">
        <v>1</v>
      </c>
      <c r="V115" s="3">
        <v>1</v>
      </c>
      <c r="W115" s="3">
        <v>1</v>
      </c>
      <c r="X115" s="3">
        <v>1</v>
      </c>
      <c r="Y115" s="3">
        <v>1</v>
      </c>
      <c r="Z115" s="3">
        <v>1</v>
      </c>
      <c r="AA115" s="3">
        <v>0</v>
      </c>
      <c r="AB115" s="3">
        <v>0</v>
      </c>
      <c r="AC115" s="3">
        <v>1</v>
      </c>
      <c r="AD115" s="3">
        <v>1</v>
      </c>
      <c r="AE115" s="3">
        <v>2</v>
      </c>
      <c r="AF115" s="3">
        <v>1</v>
      </c>
      <c r="AG115" s="3">
        <v>0</v>
      </c>
      <c r="AH115" s="3">
        <v>1</v>
      </c>
      <c r="AI115" s="3">
        <v>1</v>
      </c>
      <c r="AJ115" s="3">
        <v>1</v>
      </c>
      <c r="AK115" s="3">
        <v>1</v>
      </c>
      <c r="AL115" s="3">
        <v>1</v>
      </c>
      <c r="AM115" s="3">
        <v>1</v>
      </c>
      <c r="AN115" s="3">
        <v>1</v>
      </c>
      <c r="AO115" s="3">
        <v>1</v>
      </c>
      <c r="AP115" s="3">
        <v>1</v>
      </c>
      <c r="AQ115" s="3">
        <v>1</v>
      </c>
      <c r="AR115" s="3">
        <v>0</v>
      </c>
      <c r="AS115" s="3">
        <v>0</v>
      </c>
      <c r="AT115" s="3">
        <v>0</v>
      </c>
      <c r="AU115" s="3">
        <v>0</v>
      </c>
      <c r="AV115" s="3">
        <v>1</v>
      </c>
      <c r="AW115" s="3">
        <v>0</v>
      </c>
      <c r="AX115" s="3">
        <v>2</v>
      </c>
      <c r="AY115" s="3">
        <v>0</v>
      </c>
      <c r="AZ115" s="16">
        <f t="shared" si="40"/>
        <v>33</v>
      </c>
      <c r="BA115" s="17">
        <f t="shared" si="41"/>
        <v>0.71739130434782605</v>
      </c>
      <c r="BB115" s="17" t="str">
        <f t="shared" si="42"/>
        <v>Pagrindinis</v>
      </c>
      <c r="BC115" s="16">
        <f t="shared" si="43"/>
        <v>11</v>
      </c>
      <c r="BD115" s="17">
        <f t="shared" si="44"/>
        <v>0.91666666666666663</v>
      </c>
      <c r="BE115" s="16">
        <f t="shared" si="45"/>
        <v>3</v>
      </c>
      <c r="BF115" s="17">
        <f t="shared" si="46"/>
        <v>0.375</v>
      </c>
      <c r="BG115" s="16">
        <f t="shared" si="47"/>
        <v>10</v>
      </c>
      <c r="BH115" s="17">
        <f t="shared" si="48"/>
        <v>0.90909090909090906</v>
      </c>
      <c r="BI115" s="16">
        <f t="shared" si="49"/>
        <v>4</v>
      </c>
      <c r="BJ115" s="17">
        <f t="shared" si="50"/>
        <v>0.8</v>
      </c>
      <c r="BK115" s="16">
        <f t="shared" si="51"/>
        <v>5</v>
      </c>
      <c r="BL115" s="17">
        <f t="shared" si="52"/>
        <v>0.5</v>
      </c>
      <c r="BM115" s="16">
        <f t="shared" si="53"/>
        <v>13</v>
      </c>
      <c r="BN115" s="17">
        <f t="shared" si="54"/>
        <v>0.76470588235294112</v>
      </c>
      <c r="BO115" s="16">
        <f t="shared" si="55"/>
        <v>15</v>
      </c>
      <c r="BP115" s="17">
        <f t="shared" si="56"/>
        <v>0.78947368421052633</v>
      </c>
      <c r="BQ115" s="16">
        <f t="shared" si="57"/>
        <v>5</v>
      </c>
      <c r="BR115" s="17">
        <f t="shared" si="58"/>
        <v>0.5</v>
      </c>
      <c r="BS115" s="16">
        <f t="shared" si="59"/>
        <v>9</v>
      </c>
    </row>
    <row r="116" spans="1:71">
      <c r="A116" s="68" t="s">
        <v>356</v>
      </c>
      <c r="B116" s="69">
        <v>808422</v>
      </c>
      <c r="C116" s="69">
        <v>22</v>
      </c>
      <c r="D116" s="70" t="s">
        <v>387</v>
      </c>
      <c r="E116" s="70" t="s">
        <v>388</v>
      </c>
      <c r="F116" s="35" t="s">
        <v>36</v>
      </c>
      <c r="G116" s="35"/>
      <c r="H116" s="35"/>
      <c r="I116" s="35"/>
      <c r="J116" s="3">
        <v>1</v>
      </c>
      <c r="K116" s="3">
        <v>1</v>
      </c>
      <c r="L116" s="3">
        <v>1</v>
      </c>
      <c r="M116" s="3">
        <v>1</v>
      </c>
      <c r="N116" s="3">
        <v>2</v>
      </c>
      <c r="O116" s="3">
        <v>0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  <c r="X116" s="3">
        <v>1</v>
      </c>
      <c r="Y116" s="3">
        <v>1</v>
      </c>
      <c r="Z116" s="3">
        <v>1</v>
      </c>
      <c r="AA116" s="3">
        <v>1</v>
      </c>
      <c r="AB116" s="3">
        <v>0</v>
      </c>
      <c r="AC116" s="3">
        <v>1</v>
      </c>
      <c r="AD116" s="3">
        <v>1</v>
      </c>
      <c r="AE116" s="3">
        <v>2</v>
      </c>
      <c r="AF116" s="3">
        <v>1</v>
      </c>
      <c r="AG116" s="3">
        <v>0</v>
      </c>
      <c r="AH116" s="3">
        <v>1</v>
      </c>
      <c r="AI116" s="3">
        <v>1</v>
      </c>
      <c r="AJ116" s="3">
        <v>1</v>
      </c>
      <c r="AK116" s="3">
        <v>1</v>
      </c>
      <c r="AL116" s="3">
        <v>2</v>
      </c>
      <c r="AM116" s="3">
        <v>1</v>
      </c>
      <c r="AN116" s="3">
        <v>1</v>
      </c>
      <c r="AO116" s="3">
        <v>1</v>
      </c>
      <c r="AP116" s="3">
        <v>1</v>
      </c>
      <c r="AQ116" s="3">
        <v>1</v>
      </c>
      <c r="AR116" s="3">
        <v>0</v>
      </c>
      <c r="AS116" s="3">
        <v>1</v>
      </c>
      <c r="AT116" s="3">
        <v>1</v>
      </c>
      <c r="AU116" s="3">
        <v>0</v>
      </c>
      <c r="AV116" s="3">
        <v>0</v>
      </c>
      <c r="AW116" s="3">
        <v>0</v>
      </c>
      <c r="AX116" s="3">
        <v>1</v>
      </c>
      <c r="AY116" s="3">
        <v>0</v>
      </c>
      <c r="AZ116" s="16">
        <f t="shared" si="40"/>
        <v>37</v>
      </c>
      <c r="BA116" s="17">
        <f t="shared" si="41"/>
        <v>0.80434782608695654</v>
      </c>
      <c r="BB116" s="17" t="str">
        <f t="shared" si="42"/>
        <v>Aukštesnysis</v>
      </c>
      <c r="BC116" s="16">
        <f t="shared" si="43"/>
        <v>11</v>
      </c>
      <c r="BD116" s="17">
        <f t="shared" si="44"/>
        <v>0.91666666666666663</v>
      </c>
      <c r="BE116" s="16">
        <f t="shared" si="45"/>
        <v>5</v>
      </c>
      <c r="BF116" s="17">
        <f t="shared" si="46"/>
        <v>0.625</v>
      </c>
      <c r="BG116" s="16">
        <f t="shared" si="47"/>
        <v>9</v>
      </c>
      <c r="BH116" s="17">
        <f t="shared" si="48"/>
        <v>0.81818181818181823</v>
      </c>
      <c r="BI116" s="16">
        <f t="shared" si="49"/>
        <v>5</v>
      </c>
      <c r="BJ116" s="17">
        <f t="shared" si="50"/>
        <v>1</v>
      </c>
      <c r="BK116" s="16">
        <f t="shared" si="51"/>
        <v>7</v>
      </c>
      <c r="BL116" s="17">
        <f t="shared" si="52"/>
        <v>0.7</v>
      </c>
      <c r="BM116" s="16">
        <f t="shared" si="53"/>
        <v>15</v>
      </c>
      <c r="BN116" s="17">
        <f t="shared" si="54"/>
        <v>0.88235294117647056</v>
      </c>
      <c r="BO116" s="16">
        <f t="shared" si="55"/>
        <v>15</v>
      </c>
      <c r="BP116" s="17">
        <f t="shared" si="56"/>
        <v>0.78947368421052633</v>
      </c>
      <c r="BQ116" s="16">
        <f t="shared" si="57"/>
        <v>7</v>
      </c>
      <c r="BR116" s="17">
        <f t="shared" si="58"/>
        <v>0.7</v>
      </c>
      <c r="BS116" s="16">
        <f t="shared" si="59"/>
        <v>10</v>
      </c>
    </row>
    <row r="117" spans="1:71">
      <c r="A117" s="68" t="s">
        <v>356</v>
      </c>
      <c r="B117" s="69">
        <v>808423</v>
      </c>
      <c r="C117" s="69">
        <v>23</v>
      </c>
      <c r="D117" s="70" t="s">
        <v>335</v>
      </c>
      <c r="E117" s="70" t="s">
        <v>389</v>
      </c>
      <c r="F117" s="35" t="s">
        <v>36</v>
      </c>
      <c r="G117" s="35"/>
      <c r="H117" s="35"/>
      <c r="I117" s="35"/>
      <c r="J117" s="3">
        <v>1</v>
      </c>
      <c r="K117" s="3">
        <v>1</v>
      </c>
      <c r="L117" s="3">
        <v>1</v>
      </c>
      <c r="M117" s="3">
        <v>1</v>
      </c>
      <c r="N117" s="3">
        <v>0</v>
      </c>
      <c r="O117" s="3">
        <v>1</v>
      </c>
      <c r="P117" s="3">
        <v>1</v>
      </c>
      <c r="Q117" s="3">
        <v>1</v>
      </c>
      <c r="R117" s="3">
        <v>1</v>
      </c>
      <c r="S117" s="3">
        <v>1</v>
      </c>
      <c r="T117" s="3">
        <v>1</v>
      </c>
      <c r="U117" s="3">
        <v>1</v>
      </c>
      <c r="V117" s="3">
        <v>1</v>
      </c>
      <c r="W117" s="3">
        <v>1</v>
      </c>
      <c r="X117" s="3">
        <v>1</v>
      </c>
      <c r="Y117" s="3">
        <v>1</v>
      </c>
      <c r="Z117" s="3">
        <v>1</v>
      </c>
      <c r="AA117" s="3">
        <v>0</v>
      </c>
      <c r="AB117" s="3">
        <v>0</v>
      </c>
      <c r="AC117" s="3">
        <v>1</v>
      </c>
      <c r="AD117" s="3">
        <v>1</v>
      </c>
      <c r="AE117" s="3">
        <v>0</v>
      </c>
      <c r="AF117" s="3">
        <v>1</v>
      </c>
      <c r="AG117" s="3">
        <v>0</v>
      </c>
      <c r="AH117" s="3">
        <v>1</v>
      </c>
      <c r="AI117" s="3">
        <v>1</v>
      </c>
      <c r="AJ117" s="3">
        <v>0</v>
      </c>
      <c r="AK117" s="3">
        <v>1</v>
      </c>
      <c r="AL117" s="3">
        <v>0</v>
      </c>
      <c r="AM117" s="3">
        <v>1</v>
      </c>
      <c r="AN117" s="3">
        <v>1</v>
      </c>
      <c r="AO117" s="3">
        <v>1</v>
      </c>
      <c r="AP117" s="3">
        <v>0</v>
      </c>
      <c r="AQ117" s="3">
        <v>1</v>
      </c>
      <c r="AR117" s="3">
        <v>1</v>
      </c>
      <c r="AS117" s="3">
        <v>0</v>
      </c>
      <c r="AT117" s="3">
        <v>1</v>
      </c>
      <c r="AU117" s="3">
        <v>0</v>
      </c>
      <c r="AV117" s="3">
        <v>0</v>
      </c>
      <c r="AW117" s="3">
        <v>0</v>
      </c>
      <c r="AX117" s="3">
        <v>1</v>
      </c>
      <c r="AY117" s="3">
        <v>1</v>
      </c>
      <c r="AZ117" s="16">
        <f t="shared" si="40"/>
        <v>30</v>
      </c>
      <c r="BA117" s="17">
        <f t="shared" si="41"/>
        <v>0.65217391304347827</v>
      </c>
      <c r="BB117" s="17" t="str">
        <f t="shared" si="42"/>
        <v>Pagrindinis</v>
      </c>
      <c r="BC117" s="16">
        <f t="shared" si="43"/>
        <v>8</v>
      </c>
      <c r="BD117" s="17">
        <f t="shared" si="44"/>
        <v>0.66666666666666663</v>
      </c>
      <c r="BE117" s="16">
        <f t="shared" si="45"/>
        <v>4</v>
      </c>
      <c r="BF117" s="17">
        <f t="shared" si="46"/>
        <v>0.5</v>
      </c>
      <c r="BG117" s="16">
        <f t="shared" si="47"/>
        <v>10</v>
      </c>
      <c r="BH117" s="17">
        <f t="shared" si="48"/>
        <v>0.90909090909090906</v>
      </c>
      <c r="BI117" s="16">
        <f t="shared" si="49"/>
        <v>3</v>
      </c>
      <c r="BJ117" s="17">
        <f t="shared" si="50"/>
        <v>0.6</v>
      </c>
      <c r="BK117" s="16">
        <f t="shared" si="51"/>
        <v>5</v>
      </c>
      <c r="BL117" s="17">
        <f t="shared" si="52"/>
        <v>0.5</v>
      </c>
      <c r="BM117" s="16">
        <f t="shared" si="53"/>
        <v>14</v>
      </c>
      <c r="BN117" s="17">
        <f t="shared" si="54"/>
        <v>0.82352941176470584</v>
      </c>
      <c r="BO117" s="16">
        <f t="shared" si="55"/>
        <v>11</v>
      </c>
      <c r="BP117" s="17">
        <f t="shared" si="56"/>
        <v>0.57894736842105265</v>
      </c>
      <c r="BQ117" s="16">
        <f t="shared" si="57"/>
        <v>5</v>
      </c>
      <c r="BR117" s="17">
        <f t="shared" si="58"/>
        <v>0.5</v>
      </c>
      <c r="BS117" s="16">
        <f t="shared" si="59"/>
        <v>8</v>
      </c>
    </row>
    <row r="118" spans="1:71">
      <c r="A118" s="68" t="s">
        <v>356</v>
      </c>
      <c r="B118" s="69">
        <v>808424</v>
      </c>
      <c r="C118" s="69">
        <v>24</v>
      </c>
      <c r="D118" s="70" t="s">
        <v>390</v>
      </c>
      <c r="E118" s="70" t="s">
        <v>391</v>
      </c>
      <c r="F118" s="35" t="s">
        <v>32</v>
      </c>
      <c r="G118" s="35"/>
      <c r="H118" s="35"/>
      <c r="I118" s="35"/>
      <c r="J118" s="3">
        <v>1</v>
      </c>
      <c r="K118" s="3">
        <v>1</v>
      </c>
      <c r="L118" s="3">
        <v>1</v>
      </c>
      <c r="M118" s="3">
        <v>1</v>
      </c>
      <c r="N118" s="3">
        <v>2</v>
      </c>
      <c r="O118" s="3">
        <v>1</v>
      </c>
      <c r="P118" s="3">
        <v>1</v>
      </c>
      <c r="Q118" s="3">
        <v>1</v>
      </c>
      <c r="R118" s="3">
        <v>1</v>
      </c>
      <c r="S118" s="3">
        <v>1</v>
      </c>
      <c r="T118" s="3">
        <v>1</v>
      </c>
      <c r="U118" s="3">
        <v>1</v>
      </c>
      <c r="V118" s="3">
        <v>1</v>
      </c>
      <c r="W118" s="3">
        <v>1</v>
      </c>
      <c r="X118" s="3">
        <v>1</v>
      </c>
      <c r="Y118" s="3">
        <v>1</v>
      </c>
      <c r="Z118" s="3">
        <v>1</v>
      </c>
      <c r="AA118" s="3">
        <v>1</v>
      </c>
      <c r="AB118" s="3">
        <v>1</v>
      </c>
      <c r="AC118" s="3">
        <v>1</v>
      </c>
      <c r="AD118" s="3">
        <v>1</v>
      </c>
      <c r="AE118" s="3">
        <v>2</v>
      </c>
      <c r="AF118" s="3">
        <v>1</v>
      </c>
      <c r="AG118" s="3">
        <v>0</v>
      </c>
      <c r="AH118" s="3">
        <v>0</v>
      </c>
      <c r="AI118" s="3">
        <v>1</v>
      </c>
      <c r="AJ118" s="3">
        <v>0</v>
      </c>
      <c r="AK118" s="3">
        <v>1</v>
      </c>
      <c r="AL118" s="3">
        <v>1</v>
      </c>
      <c r="AM118" s="3">
        <v>1</v>
      </c>
      <c r="AN118" s="3">
        <v>1</v>
      </c>
      <c r="AO118" s="3">
        <v>1</v>
      </c>
      <c r="AP118" s="3">
        <v>1</v>
      </c>
      <c r="AQ118" s="3">
        <v>1</v>
      </c>
      <c r="AR118" s="3">
        <v>1</v>
      </c>
      <c r="AS118" s="3">
        <v>1</v>
      </c>
      <c r="AT118" s="3">
        <v>1</v>
      </c>
      <c r="AU118" s="3">
        <v>1</v>
      </c>
      <c r="AV118" s="3">
        <v>0</v>
      </c>
      <c r="AW118" s="3">
        <v>2</v>
      </c>
      <c r="AX118" s="3">
        <v>0</v>
      </c>
      <c r="AY118" s="3">
        <v>0</v>
      </c>
      <c r="AZ118" s="16">
        <f t="shared" si="40"/>
        <v>39</v>
      </c>
      <c r="BA118" s="17">
        <f t="shared" si="41"/>
        <v>0.84782608695652173</v>
      </c>
      <c r="BB118" s="17" t="str">
        <f t="shared" si="42"/>
        <v>Aukštesnysis</v>
      </c>
      <c r="BC118" s="16">
        <f t="shared" si="43"/>
        <v>11</v>
      </c>
      <c r="BD118" s="17">
        <f t="shared" si="44"/>
        <v>0.91666666666666663</v>
      </c>
      <c r="BE118" s="16">
        <f t="shared" si="45"/>
        <v>8</v>
      </c>
      <c r="BF118" s="17">
        <f t="shared" si="46"/>
        <v>1</v>
      </c>
      <c r="BG118" s="16">
        <f t="shared" si="47"/>
        <v>9</v>
      </c>
      <c r="BH118" s="17">
        <f t="shared" si="48"/>
        <v>0.81818181818181823</v>
      </c>
      <c r="BI118" s="16">
        <f t="shared" si="49"/>
        <v>4</v>
      </c>
      <c r="BJ118" s="17">
        <f t="shared" si="50"/>
        <v>0.8</v>
      </c>
      <c r="BK118" s="16">
        <f t="shared" si="51"/>
        <v>7</v>
      </c>
      <c r="BL118" s="17">
        <f t="shared" si="52"/>
        <v>0.7</v>
      </c>
      <c r="BM118" s="16">
        <f t="shared" si="53"/>
        <v>15</v>
      </c>
      <c r="BN118" s="17">
        <f t="shared" si="54"/>
        <v>0.88235294117647056</v>
      </c>
      <c r="BO118" s="16">
        <f t="shared" si="55"/>
        <v>17</v>
      </c>
      <c r="BP118" s="17">
        <f t="shared" si="56"/>
        <v>0.89473684210526316</v>
      </c>
      <c r="BQ118" s="16">
        <f t="shared" si="57"/>
        <v>7</v>
      </c>
      <c r="BR118" s="17">
        <f t="shared" si="58"/>
        <v>0.7</v>
      </c>
      <c r="BS118" s="16">
        <f t="shared" si="59"/>
        <v>10</v>
      </c>
    </row>
    <row r="119" spans="1:71">
      <c r="A119" s="68" t="s">
        <v>356</v>
      </c>
      <c r="B119" s="69">
        <v>808425</v>
      </c>
      <c r="C119" s="69">
        <v>25</v>
      </c>
      <c r="D119" s="70" t="s">
        <v>392</v>
      </c>
      <c r="E119" s="70" t="s">
        <v>393</v>
      </c>
      <c r="F119" s="35" t="s">
        <v>32</v>
      </c>
      <c r="G119" s="35"/>
      <c r="H119" s="35"/>
      <c r="I119" s="35"/>
      <c r="J119" s="3">
        <v>1</v>
      </c>
      <c r="K119" s="3">
        <v>1</v>
      </c>
      <c r="L119" s="3">
        <v>1</v>
      </c>
      <c r="M119" s="3">
        <v>1</v>
      </c>
      <c r="N119" s="3">
        <v>2</v>
      </c>
      <c r="O119" s="3">
        <v>1</v>
      </c>
      <c r="P119" s="3">
        <v>1</v>
      </c>
      <c r="Q119" s="3">
        <v>0</v>
      </c>
      <c r="R119" s="3">
        <v>1</v>
      </c>
      <c r="S119" s="3">
        <v>0</v>
      </c>
      <c r="T119" s="3">
        <v>1</v>
      </c>
      <c r="U119" s="3">
        <v>1</v>
      </c>
      <c r="V119" s="3">
        <v>1</v>
      </c>
      <c r="W119" s="3">
        <v>1</v>
      </c>
      <c r="X119" s="3">
        <v>1</v>
      </c>
      <c r="Y119" s="3">
        <v>1</v>
      </c>
      <c r="Z119" s="3">
        <v>0</v>
      </c>
      <c r="AA119" s="3">
        <v>0</v>
      </c>
      <c r="AB119" s="3">
        <v>0</v>
      </c>
      <c r="AC119" s="3">
        <v>0</v>
      </c>
      <c r="AD119" s="3">
        <v>1</v>
      </c>
      <c r="AE119" s="3">
        <v>1</v>
      </c>
      <c r="AF119" s="3">
        <v>2</v>
      </c>
      <c r="AG119" s="3">
        <v>1</v>
      </c>
      <c r="AH119" s="3">
        <v>0</v>
      </c>
      <c r="AI119" s="3">
        <v>1</v>
      </c>
      <c r="AJ119" s="3">
        <v>1</v>
      </c>
      <c r="AK119" s="3">
        <v>1</v>
      </c>
      <c r="AL119" s="3">
        <v>1</v>
      </c>
      <c r="AM119" s="3">
        <v>0</v>
      </c>
      <c r="AN119" s="3">
        <v>1</v>
      </c>
      <c r="AO119" s="3">
        <v>1</v>
      </c>
      <c r="AP119" s="3">
        <v>1</v>
      </c>
      <c r="AQ119" s="3">
        <v>1</v>
      </c>
      <c r="AR119" s="3">
        <v>1</v>
      </c>
      <c r="AS119" s="3">
        <v>0</v>
      </c>
      <c r="AT119" s="3">
        <v>0</v>
      </c>
      <c r="AU119" s="3">
        <v>0</v>
      </c>
      <c r="AV119" s="3">
        <v>0</v>
      </c>
      <c r="AW119" s="3">
        <v>0</v>
      </c>
      <c r="AX119" s="3">
        <v>0</v>
      </c>
      <c r="AY119" s="3">
        <v>1</v>
      </c>
      <c r="AZ119" s="16">
        <f t="shared" si="40"/>
        <v>30</v>
      </c>
      <c r="BA119" s="17">
        <f t="shared" si="41"/>
        <v>0.65217391304347827</v>
      </c>
      <c r="BB119" s="17" t="str">
        <f t="shared" si="42"/>
        <v>Pagrindinis</v>
      </c>
      <c r="BC119" s="16">
        <f t="shared" si="43"/>
        <v>7</v>
      </c>
      <c r="BD119" s="17">
        <f t="shared" si="44"/>
        <v>0.58333333333333337</v>
      </c>
      <c r="BE119" s="16">
        <f t="shared" si="45"/>
        <v>3</v>
      </c>
      <c r="BF119" s="17">
        <f t="shared" si="46"/>
        <v>0.375</v>
      </c>
      <c r="BG119" s="16">
        <f t="shared" si="47"/>
        <v>10</v>
      </c>
      <c r="BH119" s="17">
        <f t="shared" si="48"/>
        <v>0.90909090909090906</v>
      </c>
      <c r="BI119" s="16">
        <f t="shared" si="49"/>
        <v>4</v>
      </c>
      <c r="BJ119" s="17">
        <f t="shared" si="50"/>
        <v>0.8</v>
      </c>
      <c r="BK119" s="16">
        <f t="shared" si="51"/>
        <v>6</v>
      </c>
      <c r="BL119" s="17">
        <f t="shared" si="52"/>
        <v>0.6</v>
      </c>
      <c r="BM119" s="16">
        <f t="shared" si="53"/>
        <v>14</v>
      </c>
      <c r="BN119" s="17">
        <f t="shared" si="54"/>
        <v>0.82352941176470584</v>
      </c>
      <c r="BO119" s="16">
        <f t="shared" si="55"/>
        <v>10</v>
      </c>
      <c r="BP119" s="17">
        <f t="shared" si="56"/>
        <v>0.52631578947368418</v>
      </c>
      <c r="BQ119" s="16">
        <f t="shared" si="57"/>
        <v>6</v>
      </c>
      <c r="BR119" s="17">
        <f t="shared" si="58"/>
        <v>0.6</v>
      </c>
      <c r="BS119" s="16">
        <f t="shared" si="59"/>
        <v>8</v>
      </c>
    </row>
    <row r="120" spans="1:71">
      <c r="A120" s="68" t="s">
        <v>356</v>
      </c>
      <c r="B120" s="69">
        <v>808426</v>
      </c>
      <c r="C120" s="69">
        <v>26</v>
      </c>
      <c r="D120" s="70" t="s">
        <v>394</v>
      </c>
      <c r="E120" s="70" t="s">
        <v>395</v>
      </c>
      <c r="F120" s="35" t="s">
        <v>36</v>
      </c>
      <c r="G120" s="35"/>
      <c r="H120" s="35"/>
      <c r="I120" s="35"/>
      <c r="J120" s="3">
        <v>1</v>
      </c>
      <c r="K120" s="3">
        <v>1</v>
      </c>
      <c r="L120" s="3">
        <v>1</v>
      </c>
      <c r="M120" s="3">
        <v>0</v>
      </c>
      <c r="N120" s="3">
        <v>2</v>
      </c>
      <c r="O120" s="3">
        <v>0</v>
      </c>
      <c r="P120" s="3">
        <v>1</v>
      </c>
      <c r="Q120" s="3">
        <v>1</v>
      </c>
      <c r="R120" s="3">
        <v>0</v>
      </c>
      <c r="S120" s="3">
        <v>0</v>
      </c>
      <c r="T120" s="3">
        <v>0</v>
      </c>
      <c r="U120" s="3">
        <v>1</v>
      </c>
      <c r="V120" s="3">
        <v>0</v>
      </c>
      <c r="W120" s="3">
        <v>1</v>
      </c>
      <c r="X120" s="3">
        <v>1</v>
      </c>
      <c r="Y120" s="3">
        <v>0</v>
      </c>
      <c r="Z120" s="3">
        <v>0</v>
      </c>
      <c r="AA120" s="3">
        <v>1</v>
      </c>
      <c r="AB120" s="3">
        <v>0</v>
      </c>
      <c r="AC120" s="3">
        <v>1</v>
      </c>
      <c r="AD120" s="3">
        <v>0</v>
      </c>
      <c r="AE120" s="3">
        <v>0</v>
      </c>
      <c r="AF120" s="3">
        <v>0</v>
      </c>
      <c r="AG120" s="3">
        <v>0</v>
      </c>
      <c r="AH120" s="3">
        <v>0</v>
      </c>
      <c r="AI120" s="3">
        <v>1</v>
      </c>
      <c r="AJ120" s="3">
        <v>0</v>
      </c>
      <c r="AK120" s="3">
        <v>1</v>
      </c>
      <c r="AL120" s="3">
        <v>1</v>
      </c>
      <c r="AM120" s="3">
        <v>1</v>
      </c>
      <c r="AN120" s="3">
        <v>1</v>
      </c>
      <c r="AO120" s="3">
        <v>1</v>
      </c>
      <c r="AP120" s="3">
        <v>0</v>
      </c>
      <c r="AQ120" s="3">
        <v>1</v>
      </c>
      <c r="AR120" s="3">
        <v>0</v>
      </c>
      <c r="AS120" s="3">
        <v>0</v>
      </c>
      <c r="AT120" s="3">
        <v>0</v>
      </c>
      <c r="AU120" s="3">
        <v>0</v>
      </c>
      <c r="AV120" s="3">
        <v>0</v>
      </c>
      <c r="AW120" s="3">
        <v>0</v>
      </c>
      <c r="AX120" s="3">
        <v>0</v>
      </c>
      <c r="AY120" s="3">
        <v>0</v>
      </c>
      <c r="AZ120" s="16">
        <f t="shared" si="40"/>
        <v>19</v>
      </c>
      <c r="BA120" s="17">
        <f t="shared" si="41"/>
        <v>0.41304347826086957</v>
      </c>
      <c r="BB120" s="17" t="str">
        <f t="shared" si="42"/>
        <v>Patenkinamas</v>
      </c>
      <c r="BC120" s="16">
        <f t="shared" si="43"/>
        <v>5</v>
      </c>
      <c r="BD120" s="17">
        <f t="shared" si="44"/>
        <v>0.41666666666666669</v>
      </c>
      <c r="BE120" s="16">
        <f t="shared" si="45"/>
        <v>2</v>
      </c>
      <c r="BF120" s="17">
        <f t="shared" si="46"/>
        <v>0.25</v>
      </c>
      <c r="BG120" s="16">
        <f t="shared" si="47"/>
        <v>6</v>
      </c>
      <c r="BH120" s="17">
        <f t="shared" si="48"/>
        <v>0.54545454545454541</v>
      </c>
      <c r="BI120" s="16">
        <f t="shared" si="49"/>
        <v>3</v>
      </c>
      <c r="BJ120" s="17">
        <f t="shared" si="50"/>
        <v>0.6</v>
      </c>
      <c r="BK120" s="16">
        <f t="shared" si="51"/>
        <v>3</v>
      </c>
      <c r="BL120" s="17">
        <f t="shared" si="52"/>
        <v>0.3</v>
      </c>
      <c r="BM120" s="16">
        <f t="shared" si="53"/>
        <v>9</v>
      </c>
      <c r="BN120" s="17">
        <f t="shared" si="54"/>
        <v>0.52941176470588236</v>
      </c>
      <c r="BO120" s="16">
        <f t="shared" si="55"/>
        <v>7</v>
      </c>
      <c r="BP120" s="17">
        <f t="shared" si="56"/>
        <v>0.36842105263157893</v>
      </c>
      <c r="BQ120" s="16">
        <f t="shared" si="57"/>
        <v>3</v>
      </c>
      <c r="BR120" s="17">
        <f t="shared" si="58"/>
        <v>0.3</v>
      </c>
      <c r="BS120" s="16">
        <f t="shared" si="59"/>
        <v>5</v>
      </c>
    </row>
    <row r="121" spans="1:71">
      <c r="A121" s="68" t="s">
        <v>356</v>
      </c>
      <c r="B121" s="69">
        <v>808427</v>
      </c>
      <c r="C121" s="69">
        <v>27</v>
      </c>
      <c r="D121" s="70" t="s">
        <v>243</v>
      </c>
      <c r="E121" s="70" t="s">
        <v>258</v>
      </c>
      <c r="F121" s="35" t="s">
        <v>36</v>
      </c>
      <c r="G121" s="35"/>
      <c r="H121" s="35"/>
      <c r="I121" s="35"/>
      <c r="J121" s="3">
        <v>1</v>
      </c>
      <c r="K121" s="3">
        <v>1</v>
      </c>
      <c r="L121" s="3">
        <v>0</v>
      </c>
      <c r="M121" s="3">
        <v>1</v>
      </c>
      <c r="N121" s="3">
        <v>0</v>
      </c>
      <c r="O121" s="3">
        <v>0</v>
      </c>
      <c r="P121" s="3">
        <v>1</v>
      </c>
      <c r="Q121" s="3">
        <v>1</v>
      </c>
      <c r="R121" s="3">
        <v>1</v>
      </c>
      <c r="S121" s="3">
        <v>1</v>
      </c>
      <c r="T121" s="3">
        <v>1</v>
      </c>
      <c r="U121" s="3">
        <v>1</v>
      </c>
      <c r="V121" s="3">
        <v>1</v>
      </c>
      <c r="W121" s="3">
        <v>1</v>
      </c>
      <c r="X121" s="3">
        <v>1</v>
      </c>
      <c r="Y121" s="3">
        <v>1</v>
      </c>
      <c r="Z121" s="3">
        <v>1</v>
      </c>
      <c r="AA121" s="3">
        <v>1</v>
      </c>
      <c r="AB121" s="3">
        <v>0</v>
      </c>
      <c r="AC121" s="3">
        <v>1</v>
      </c>
      <c r="AD121" s="3">
        <v>1</v>
      </c>
      <c r="AE121" s="3">
        <v>2</v>
      </c>
      <c r="AF121" s="3">
        <v>1</v>
      </c>
      <c r="AG121" s="3">
        <v>0</v>
      </c>
      <c r="AH121" s="3">
        <v>1</v>
      </c>
      <c r="AI121" s="3">
        <v>1</v>
      </c>
      <c r="AJ121" s="3">
        <v>0</v>
      </c>
      <c r="AK121" s="3">
        <v>1</v>
      </c>
      <c r="AL121" s="3">
        <v>2</v>
      </c>
      <c r="AM121" s="3">
        <v>1</v>
      </c>
      <c r="AN121" s="3">
        <v>1</v>
      </c>
      <c r="AO121" s="3">
        <v>1</v>
      </c>
      <c r="AP121" s="3">
        <v>1</v>
      </c>
      <c r="AQ121" s="3">
        <v>1</v>
      </c>
      <c r="AR121" s="3">
        <v>0</v>
      </c>
      <c r="AS121" s="3">
        <v>1</v>
      </c>
      <c r="AT121" s="3">
        <v>1</v>
      </c>
      <c r="AU121" s="3">
        <v>1</v>
      </c>
      <c r="AV121" s="3">
        <v>0</v>
      </c>
      <c r="AW121" s="3">
        <v>2</v>
      </c>
      <c r="AX121" s="3">
        <v>1</v>
      </c>
      <c r="AY121" s="3">
        <v>1</v>
      </c>
      <c r="AZ121" s="16">
        <f t="shared" si="40"/>
        <v>37</v>
      </c>
      <c r="BA121" s="17">
        <f t="shared" si="41"/>
        <v>0.80434782608695654</v>
      </c>
      <c r="BB121" s="17" t="str">
        <f t="shared" si="42"/>
        <v>Aukštesnysis</v>
      </c>
      <c r="BC121" s="16">
        <f t="shared" si="43"/>
        <v>11</v>
      </c>
      <c r="BD121" s="17">
        <f t="shared" si="44"/>
        <v>0.91666666666666663</v>
      </c>
      <c r="BE121" s="16">
        <f t="shared" si="45"/>
        <v>7</v>
      </c>
      <c r="BF121" s="17">
        <f t="shared" si="46"/>
        <v>0.875</v>
      </c>
      <c r="BG121" s="16">
        <f t="shared" si="47"/>
        <v>10</v>
      </c>
      <c r="BH121" s="17">
        <f t="shared" si="48"/>
        <v>0.90909090909090906</v>
      </c>
      <c r="BI121" s="16">
        <f t="shared" si="49"/>
        <v>2</v>
      </c>
      <c r="BJ121" s="17">
        <f t="shared" si="50"/>
        <v>0.4</v>
      </c>
      <c r="BK121" s="16">
        <f t="shared" si="51"/>
        <v>7</v>
      </c>
      <c r="BL121" s="17">
        <f t="shared" si="52"/>
        <v>0.7</v>
      </c>
      <c r="BM121" s="16">
        <f t="shared" si="53"/>
        <v>15</v>
      </c>
      <c r="BN121" s="17">
        <f t="shared" si="54"/>
        <v>0.88235294117647056</v>
      </c>
      <c r="BO121" s="16">
        <f t="shared" si="55"/>
        <v>15</v>
      </c>
      <c r="BP121" s="17">
        <f t="shared" si="56"/>
        <v>0.78947368421052633</v>
      </c>
      <c r="BQ121" s="16">
        <f t="shared" si="57"/>
        <v>7</v>
      </c>
      <c r="BR121" s="17">
        <f t="shared" si="58"/>
        <v>0.7</v>
      </c>
      <c r="BS121" s="16">
        <f t="shared" si="59"/>
        <v>10</v>
      </c>
    </row>
    <row r="122" spans="1:71">
      <c r="A122" s="68" t="s">
        <v>356</v>
      </c>
      <c r="B122" s="69">
        <v>808428</v>
      </c>
      <c r="C122" s="69">
        <v>28</v>
      </c>
      <c r="D122" s="70" t="s">
        <v>33</v>
      </c>
      <c r="E122" s="70" t="s">
        <v>396</v>
      </c>
      <c r="F122" s="35" t="s">
        <v>32</v>
      </c>
      <c r="G122" s="35"/>
      <c r="H122" s="35"/>
      <c r="I122" s="35"/>
      <c r="J122" s="3">
        <v>0</v>
      </c>
      <c r="K122" s="3">
        <v>1</v>
      </c>
      <c r="L122" s="3">
        <v>1</v>
      </c>
      <c r="M122" s="3">
        <v>1</v>
      </c>
      <c r="N122" s="3">
        <v>0</v>
      </c>
      <c r="O122" s="3">
        <v>0</v>
      </c>
      <c r="P122" s="3">
        <v>1</v>
      </c>
      <c r="Q122" s="3">
        <v>1</v>
      </c>
      <c r="R122" s="3">
        <v>1</v>
      </c>
      <c r="S122" s="3">
        <v>0</v>
      </c>
      <c r="T122" s="3">
        <v>0</v>
      </c>
      <c r="U122" s="3">
        <v>0</v>
      </c>
      <c r="V122" s="3">
        <v>0</v>
      </c>
      <c r="W122" s="3">
        <v>0</v>
      </c>
      <c r="X122" s="3">
        <v>1</v>
      </c>
      <c r="Y122" s="3">
        <v>0</v>
      </c>
      <c r="Z122" s="3">
        <v>0</v>
      </c>
      <c r="AA122" s="3">
        <v>0</v>
      </c>
      <c r="AB122" s="3">
        <v>0</v>
      </c>
      <c r="AC122" s="3">
        <v>1</v>
      </c>
      <c r="AD122" s="3">
        <v>0</v>
      </c>
      <c r="AE122" s="3">
        <v>1</v>
      </c>
      <c r="AF122" s="3">
        <v>0</v>
      </c>
      <c r="AG122" s="3">
        <v>0</v>
      </c>
      <c r="AH122" s="3">
        <v>1</v>
      </c>
      <c r="AI122" s="3">
        <v>1</v>
      </c>
      <c r="AJ122" s="3">
        <v>0</v>
      </c>
      <c r="AK122" s="3">
        <v>1</v>
      </c>
      <c r="AL122" s="3">
        <v>0</v>
      </c>
      <c r="AM122" s="3">
        <v>0</v>
      </c>
      <c r="AN122" s="3">
        <v>1</v>
      </c>
      <c r="AO122" s="3">
        <v>1</v>
      </c>
      <c r="AP122" s="3">
        <v>1</v>
      </c>
      <c r="AQ122" s="3">
        <v>1</v>
      </c>
      <c r="AR122" s="3">
        <v>0</v>
      </c>
      <c r="AS122" s="3">
        <v>0</v>
      </c>
      <c r="AT122" s="3">
        <v>0</v>
      </c>
      <c r="AU122" s="3">
        <v>1</v>
      </c>
      <c r="AV122" s="3">
        <v>0</v>
      </c>
      <c r="AW122" s="3">
        <v>0</v>
      </c>
      <c r="AX122" s="3">
        <v>0</v>
      </c>
      <c r="AY122" s="3">
        <v>1</v>
      </c>
      <c r="AZ122" s="16">
        <f t="shared" si="40"/>
        <v>18</v>
      </c>
      <c r="BA122" s="17">
        <f t="shared" si="41"/>
        <v>0.39130434782608697</v>
      </c>
      <c r="BB122" s="17" t="str">
        <f t="shared" si="42"/>
        <v>Patenkinamas</v>
      </c>
      <c r="BC122" s="16">
        <f t="shared" si="43"/>
        <v>7</v>
      </c>
      <c r="BD122" s="17">
        <f t="shared" si="44"/>
        <v>0.58333333333333337</v>
      </c>
      <c r="BE122" s="16">
        <f t="shared" si="45"/>
        <v>2</v>
      </c>
      <c r="BF122" s="17">
        <f t="shared" si="46"/>
        <v>0.25</v>
      </c>
      <c r="BG122" s="16">
        <f t="shared" si="47"/>
        <v>6</v>
      </c>
      <c r="BH122" s="17">
        <f t="shared" si="48"/>
        <v>0.54545454545454541</v>
      </c>
      <c r="BI122" s="16">
        <f t="shared" si="49"/>
        <v>3</v>
      </c>
      <c r="BJ122" s="17">
        <f t="shared" si="50"/>
        <v>0.6</v>
      </c>
      <c r="BK122" s="16">
        <f t="shared" si="51"/>
        <v>0</v>
      </c>
      <c r="BL122" s="17">
        <f t="shared" si="52"/>
        <v>0</v>
      </c>
      <c r="BM122" s="16">
        <f t="shared" si="53"/>
        <v>11</v>
      </c>
      <c r="BN122" s="17">
        <f t="shared" si="54"/>
        <v>0.6470588235294118</v>
      </c>
      <c r="BO122" s="16">
        <f t="shared" si="55"/>
        <v>7</v>
      </c>
      <c r="BP122" s="17">
        <f t="shared" si="56"/>
        <v>0.36842105263157893</v>
      </c>
      <c r="BQ122" s="16">
        <f t="shared" si="57"/>
        <v>0</v>
      </c>
      <c r="BR122" s="17">
        <f t="shared" si="58"/>
        <v>0</v>
      </c>
      <c r="BS122" s="16">
        <f t="shared" si="59"/>
        <v>5</v>
      </c>
    </row>
    <row r="123" spans="1:71">
      <c r="A123" s="68" t="s">
        <v>397</v>
      </c>
      <c r="B123" s="69">
        <v>808501</v>
      </c>
      <c r="C123" s="69">
        <v>1</v>
      </c>
      <c r="D123" s="70" t="s">
        <v>40</v>
      </c>
      <c r="E123" s="70" t="s">
        <v>398</v>
      </c>
      <c r="F123" s="35" t="s">
        <v>36</v>
      </c>
      <c r="G123" s="35"/>
      <c r="H123" s="35"/>
      <c r="I123" s="35"/>
      <c r="J123" s="3">
        <v>1</v>
      </c>
      <c r="K123" s="3">
        <v>1</v>
      </c>
      <c r="L123" s="3">
        <v>1</v>
      </c>
      <c r="M123" s="3">
        <v>1</v>
      </c>
      <c r="N123" s="3">
        <v>1</v>
      </c>
      <c r="O123" s="3">
        <v>1</v>
      </c>
      <c r="P123" s="3">
        <v>1</v>
      </c>
      <c r="Q123" s="3">
        <v>1</v>
      </c>
      <c r="R123" s="3">
        <v>1</v>
      </c>
      <c r="S123" s="3">
        <v>0</v>
      </c>
      <c r="T123" s="3">
        <v>0</v>
      </c>
      <c r="U123" s="3">
        <v>0</v>
      </c>
      <c r="V123" s="3">
        <v>0</v>
      </c>
      <c r="W123" s="3">
        <v>1</v>
      </c>
      <c r="X123" s="3">
        <v>1</v>
      </c>
      <c r="Y123" s="3">
        <v>1</v>
      </c>
      <c r="Z123" s="3">
        <v>0</v>
      </c>
      <c r="AA123" s="3">
        <v>0</v>
      </c>
      <c r="AB123" s="3">
        <v>0</v>
      </c>
      <c r="AC123" s="3">
        <v>1</v>
      </c>
      <c r="AD123" s="3">
        <v>1</v>
      </c>
      <c r="AE123" s="3">
        <v>1</v>
      </c>
      <c r="AF123" s="3">
        <v>1</v>
      </c>
      <c r="AG123" s="3">
        <v>0</v>
      </c>
      <c r="AH123" s="3">
        <v>1</v>
      </c>
      <c r="AI123" s="3">
        <v>1</v>
      </c>
      <c r="AJ123" s="3">
        <v>0</v>
      </c>
      <c r="AK123" s="3">
        <v>0</v>
      </c>
      <c r="AL123" s="3">
        <v>1</v>
      </c>
      <c r="AM123" s="3">
        <v>1</v>
      </c>
      <c r="AN123" s="3">
        <v>1</v>
      </c>
      <c r="AO123" s="3">
        <v>1</v>
      </c>
      <c r="AP123" s="3">
        <v>1</v>
      </c>
      <c r="AQ123" s="3">
        <v>0</v>
      </c>
      <c r="AR123" s="3">
        <v>1</v>
      </c>
      <c r="AS123" s="3">
        <v>0</v>
      </c>
      <c r="AT123" s="3">
        <v>1</v>
      </c>
      <c r="AU123" s="3">
        <v>1</v>
      </c>
      <c r="AV123" s="3">
        <v>0</v>
      </c>
      <c r="AW123" s="3">
        <v>0</v>
      </c>
      <c r="AX123" s="3">
        <v>0</v>
      </c>
      <c r="AY123" s="3">
        <v>0</v>
      </c>
      <c r="AZ123" s="16">
        <f t="shared" si="40"/>
        <v>26</v>
      </c>
      <c r="BA123" s="17">
        <f t="shared" si="41"/>
        <v>0.56521739130434778</v>
      </c>
      <c r="BB123" s="17" t="str">
        <f t="shared" si="42"/>
        <v>Pagrindinis</v>
      </c>
      <c r="BC123" s="16">
        <f t="shared" si="43"/>
        <v>9</v>
      </c>
      <c r="BD123" s="17">
        <f t="shared" si="44"/>
        <v>0.75</v>
      </c>
      <c r="BE123" s="16">
        <f t="shared" si="45"/>
        <v>3</v>
      </c>
      <c r="BF123" s="17">
        <f t="shared" si="46"/>
        <v>0.375</v>
      </c>
      <c r="BG123" s="16">
        <f t="shared" si="47"/>
        <v>6</v>
      </c>
      <c r="BH123" s="17">
        <f t="shared" si="48"/>
        <v>0.54545454545454541</v>
      </c>
      <c r="BI123" s="16">
        <f t="shared" si="49"/>
        <v>4</v>
      </c>
      <c r="BJ123" s="17">
        <f t="shared" si="50"/>
        <v>0.8</v>
      </c>
      <c r="BK123" s="16">
        <f t="shared" si="51"/>
        <v>4</v>
      </c>
      <c r="BL123" s="17">
        <f t="shared" si="52"/>
        <v>0.4</v>
      </c>
      <c r="BM123" s="16">
        <f t="shared" si="53"/>
        <v>12</v>
      </c>
      <c r="BN123" s="17">
        <f t="shared" si="54"/>
        <v>0.70588235294117652</v>
      </c>
      <c r="BO123" s="16">
        <f t="shared" si="55"/>
        <v>10</v>
      </c>
      <c r="BP123" s="17">
        <f t="shared" si="56"/>
        <v>0.52631578947368418</v>
      </c>
      <c r="BQ123" s="16">
        <f t="shared" si="57"/>
        <v>4</v>
      </c>
      <c r="BR123" s="17">
        <f t="shared" si="58"/>
        <v>0.4</v>
      </c>
      <c r="BS123" s="16">
        <f t="shared" si="59"/>
        <v>7</v>
      </c>
    </row>
    <row r="124" spans="1:71">
      <c r="A124" s="68" t="s">
        <v>397</v>
      </c>
      <c r="B124" s="69">
        <v>808502</v>
      </c>
      <c r="C124" s="69">
        <v>2</v>
      </c>
      <c r="D124" s="70" t="s">
        <v>115</v>
      </c>
      <c r="E124" s="70" t="s">
        <v>399</v>
      </c>
      <c r="F124" s="35" t="s">
        <v>32</v>
      </c>
      <c r="G124" s="35"/>
      <c r="H124" s="35"/>
      <c r="I124" s="35"/>
      <c r="J124" s="3">
        <v>1</v>
      </c>
      <c r="K124" s="3">
        <v>0</v>
      </c>
      <c r="L124" s="3">
        <v>1</v>
      </c>
      <c r="M124" s="3">
        <v>1</v>
      </c>
      <c r="N124" s="3">
        <v>0</v>
      </c>
      <c r="O124" s="3">
        <v>0</v>
      </c>
      <c r="P124" s="3">
        <v>0</v>
      </c>
      <c r="Q124" s="3">
        <v>1</v>
      </c>
      <c r="R124" s="3">
        <v>1</v>
      </c>
      <c r="S124" s="3">
        <v>1</v>
      </c>
      <c r="T124" s="3">
        <v>0</v>
      </c>
      <c r="U124" s="3">
        <v>1</v>
      </c>
      <c r="V124" s="3">
        <v>1</v>
      </c>
      <c r="W124" s="3">
        <v>0</v>
      </c>
      <c r="X124" s="3">
        <v>1</v>
      </c>
      <c r="Y124" s="3">
        <v>1</v>
      </c>
      <c r="Z124" s="3">
        <v>0</v>
      </c>
      <c r="AA124" s="3">
        <v>0</v>
      </c>
      <c r="AB124" s="3">
        <v>0</v>
      </c>
      <c r="AC124" s="3">
        <v>1</v>
      </c>
      <c r="AD124" s="3">
        <v>0</v>
      </c>
      <c r="AE124" s="3">
        <v>2</v>
      </c>
      <c r="AF124" s="3">
        <v>0</v>
      </c>
      <c r="AG124" s="3">
        <v>0</v>
      </c>
      <c r="AH124" s="3">
        <v>0</v>
      </c>
      <c r="AI124" s="3">
        <v>0</v>
      </c>
      <c r="AJ124" s="3">
        <v>0</v>
      </c>
      <c r="AK124" s="3">
        <v>1</v>
      </c>
      <c r="AL124" s="3">
        <v>1</v>
      </c>
      <c r="AM124" s="3">
        <v>1</v>
      </c>
      <c r="AN124" s="3">
        <v>0</v>
      </c>
      <c r="AO124" s="3">
        <v>1</v>
      </c>
      <c r="AP124" s="3">
        <v>0</v>
      </c>
      <c r="AQ124" s="3">
        <v>1</v>
      </c>
      <c r="AR124" s="3">
        <v>0</v>
      </c>
      <c r="AS124" s="3">
        <v>1</v>
      </c>
      <c r="AT124" s="3">
        <v>1</v>
      </c>
      <c r="AU124" s="3">
        <v>0</v>
      </c>
      <c r="AV124" s="3">
        <v>0</v>
      </c>
      <c r="AW124" s="3">
        <v>0</v>
      </c>
      <c r="AX124" s="3">
        <v>0</v>
      </c>
      <c r="AY124" s="3">
        <v>0</v>
      </c>
      <c r="AZ124" s="16">
        <f t="shared" si="40"/>
        <v>20</v>
      </c>
      <c r="BA124" s="17">
        <f t="shared" si="41"/>
        <v>0.43478260869565216</v>
      </c>
      <c r="BB124" s="17" t="str">
        <f t="shared" si="42"/>
        <v>Patenkinamas</v>
      </c>
      <c r="BC124" s="16">
        <f t="shared" si="43"/>
        <v>6</v>
      </c>
      <c r="BD124" s="17">
        <f t="shared" si="44"/>
        <v>0.5</v>
      </c>
      <c r="BE124" s="16">
        <f t="shared" si="45"/>
        <v>4</v>
      </c>
      <c r="BF124" s="17">
        <f t="shared" si="46"/>
        <v>0.5</v>
      </c>
      <c r="BG124" s="16">
        <f t="shared" si="47"/>
        <v>4</v>
      </c>
      <c r="BH124" s="17">
        <f t="shared" si="48"/>
        <v>0.36363636363636365</v>
      </c>
      <c r="BI124" s="16">
        <f t="shared" si="49"/>
        <v>2</v>
      </c>
      <c r="BJ124" s="17">
        <f t="shared" si="50"/>
        <v>0.4</v>
      </c>
      <c r="BK124" s="16">
        <f t="shared" si="51"/>
        <v>4</v>
      </c>
      <c r="BL124" s="17">
        <f t="shared" si="52"/>
        <v>0.4</v>
      </c>
      <c r="BM124" s="16">
        <f t="shared" si="53"/>
        <v>9</v>
      </c>
      <c r="BN124" s="17">
        <f t="shared" si="54"/>
        <v>0.52941176470588236</v>
      </c>
      <c r="BO124" s="16">
        <f t="shared" si="55"/>
        <v>7</v>
      </c>
      <c r="BP124" s="17">
        <f t="shared" si="56"/>
        <v>0.36842105263157893</v>
      </c>
      <c r="BQ124" s="16">
        <f t="shared" si="57"/>
        <v>4</v>
      </c>
      <c r="BR124" s="17">
        <f t="shared" si="58"/>
        <v>0.4</v>
      </c>
      <c r="BS124" s="16">
        <f t="shared" si="59"/>
        <v>5</v>
      </c>
    </row>
    <row r="125" spans="1:71">
      <c r="A125" s="68" t="s">
        <v>397</v>
      </c>
      <c r="B125" s="69">
        <v>808503</v>
      </c>
      <c r="C125" s="69">
        <v>3</v>
      </c>
      <c r="D125" s="70" t="s">
        <v>105</v>
      </c>
      <c r="E125" s="70" t="s">
        <v>400</v>
      </c>
      <c r="F125" s="35" t="s">
        <v>36</v>
      </c>
      <c r="G125" s="35"/>
      <c r="H125" s="35"/>
      <c r="I125" s="35"/>
      <c r="J125" s="3">
        <v>1</v>
      </c>
      <c r="K125" s="3">
        <v>1</v>
      </c>
      <c r="L125" s="3">
        <v>1</v>
      </c>
      <c r="M125" s="3">
        <v>1</v>
      </c>
      <c r="N125" s="3">
        <v>1</v>
      </c>
      <c r="O125" s="3">
        <v>0</v>
      </c>
      <c r="P125" s="3">
        <v>1</v>
      </c>
      <c r="Q125" s="3">
        <v>1</v>
      </c>
      <c r="R125" s="3">
        <v>1</v>
      </c>
      <c r="S125" s="3">
        <v>1</v>
      </c>
      <c r="T125" s="3">
        <v>1</v>
      </c>
      <c r="U125" s="3">
        <v>1</v>
      </c>
      <c r="V125" s="3">
        <v>1</v>
      </c>
      <c r="W125" s="3">
        <v>1</v>
      </c>
      <c r="X125" s="3">
        <v>1</v>
      </c>
      <c r="Y125" s="3">
        <v>1</v>
      </c>
      <c r="Z125" s="3">
        <v>1</v>
      </c>
      <c r="AA125" s="3">
        <v>1</v>
      </c>
      <c r="AB125" s="3">
        <v>0</v>
      </c>
      <c r="AC125" s="3">
        <v>1</v>
      </c>
      <c r="AD125" s="3">
        <v>1</v>
      </c>
      <c r="AE125" s="3">
        <v>2</v>
      </c>
      <c r="AF125" s="3">
        <v>1</v>
      </c>
      <c r="AG125" s="3">
        <v>0</v>
      </c>
      <c r="AH125" s="3">
        <v>0</v>
      </c>
      <c r="AI125" s="3">
        <v>1</v>
      </c>
      <c r="AJ125" s="3">
        <v>0</v>
      </c>
      <c r="AK125" s="3">
        <v>1</v>
      </c>
      <c r="AL125" s="3">
        <v>0</v>
      </c>
      <c r="AM125" s="3">
        <v>1</v>
      </c>
      <c r="AN125" s="3">
        <v>1</v>
      </c>
      <c r="AO125" s="3">
        <v>1</v>
      </c>
      <c r="AP125" s="3">
        <v>1</v>
      </c>
      <c r="AQ125" s="3">
        <v>1</v>
      </c>
      <c r="AR125" s="3">
        <v>1</v>
      </c>
      <c r="AS125" s="3">
        <v>0</v>
      </c>
      <c r="AT125" s="3">
        <v>1</v>
      </c>
      <c r="AU125" s="3">
        <v>1</v>
      </c>
      <c r="AV125" s="3">
        <v>1</v>
      </c>
      <c r="AW125" s="3">
        <v>2</v>
      </c>
      <c r="AX125" s="3">
        <v>1</v>
      </c>
      <c r="AY125" s="3">
        <v>0</v>
      </c>
      <c r="AZ125" s="16">
        <f t="shared" si="40"/>
        <v>36</v>
      </c>
      <c r="BA125" s="17">
        <f t="shared" si="41"/>
        <v>0.78260869565217395</v>
      </c>
      <c r="BB125" s="17" t="str">
        <f t="shared" si="42"/>
        <v>Pagrindinis</v>
      </c>
      <c r="BC125" s="16">
        <f t="shared" si="43"/>
        <v>11</v>
      </c>
      <c r="BD125" s="17">
        <f t="shared" si="44"/>
        <v>0.91666666666666663</v>
      </c>
      <c r="BE125" s="16">
        <f t="shared" si="45"/>
        <v>6</v>
      </c>
      <c r="BF125" s="17">
        <f t="shared" si="46"/>
        <v>0.75</v>
      </c>
      <c r="BG125" s="16">
        <f t="shared" si="47"/>
        <v>10</v>
      </c>
      <c r="BH125" s="17">
        <f t="shared" si="48"/>
        <v>0.90909090909090906</v>
      </c>
      <c r="BI125" s="16">
        <f t="shared" si="49"/>
        <v>3</v>
      </c>
      <c r="BJ125" s="17">
        <f t="shared" si="50"/>
        <v>0.6</v>
      </c>
      <c r="BK125" s="16">
        <f t="shared" si="51"/>
        <v>6</v>
      </c>
      <c r="BL125" s="17">
        <f t="shared" si="52"/>
        <v>0.6</v>
      </c>
      <c r="BM125" s="16">
        <f t="shared" si="53"/>
        <v>14</v>
      </c>
      <c r="BN125" s="17">
        <f t="shared" si="54"/>
        <v>0.82352941176470584</v>
      </c>
      <c r="BO125" s="16">
        <f t="shared" si="55"/>
        <v>16</v>
      </c>
      <c r="BP125" s="17">
        <f t="shared" si="56"/>
        <v>0.84210526315789469</v>
      </c>
      <c r="BQ125" s="16">
        <f t="shared" si="57"/>
        <v>6</v>
      </c>
      <c r="BR125" s="17">
        <f t="shared" si="58"/>
        <v>0.6</v>
      </c>
      <c r="BS125" s="16">
        <f t="shared" si="59"/>
        <v>9</v>
      </c>
    </row>
    <row r="126" spans="1:71">
      <c r="A126" s="68" t="s">
        <v>397</v>
      </c>
      <c r="B126" s="69">
        <v>808504</v>
      </c>
      <c r="C126" s="69">
        <v>4</v>
      </c>
      <c r="D126" s="70" t="s">
        <v>401</v>
      </c>
      <c r="E126" s="70" t="s">
        <v>402</v>
      </c>
      <c r="F126" s="35" t="s">
        <v>32</v>
      </c>
      <c r="G126" s="35"/>
      <c r="H126" s="35"/>
      <c r="I126" s="35"/>
      <c r="J126" s="3">
        <v>1</v>
      </c>
      <c r="K126" s="3">
        <v>1</v>
      </c>
      <c r="L126" s="3">
        <v>1</v>
      </c>
      <c r="M126" s="3">
        <v>1</v>
      </c>
      <c r="N126" s="3">
        <v>2</v>
      </c>
      <c r="O126" s="3">
        <v>0</v>
      </c>
      <c r="P126" s="3">
        <v>1</v>
      </c>
      <c r="Q126" s="3">
        <v>1</v>
      </c>
      <c r="R126" s="3">
        <v>1</v>
      </c>
      <c r="S126" s="3">
        <v>0</v>
      </c>
      <c r="T126" s="3">
        <v>1</v>
      </c>
      <c r="U126" s="3">
        <v>1</v>
      </c>
      <c r="V126" s="3">
        <v>1</v>
      </c>
      <c r="W126" s="3">
        <v>1</v>
      </c>
      <c r="X126" s="3">
        <v>1</v>
      </c>
      <c r="Y126" s="3">
        <v>1</v>
      </c>
      <c r="Z126" s="3">
        <v>1</v>
      </c>
      <c r="AA126" s="3">
        <v>1</v>
      </c>
      <c r="AB126" s="3">
        <v>1</v>
      </c>
      <c r="AC126" s="3">
        <v>1</v>
      </c>
      <c r="AD126" s="3">
        <v>0</v>
      </c>
      <c r="AE126" s="3">
        <v>2</v>
      </c>
      <c r="AF126" s="3">
        <v>1</v>
      </c>
      <c r="AG126" s="3">
        <v>0</v>
      </c>
      <c r="AH126" s="3">
        <v>0</v>
      </c>
      <c r="AI126" s="3">
        <v>1</v>
      </c>
      <c r="AJ126" s="3">
        <v>0</v>
      </c>
      <c r="AK126" s="3">
        <v>0</v>
      </c>
      <c r="AL126" s="3">
        <v>1</v>
      </c>
      <c r="AM126" s="3">
        <v>1</v>
      </c>
      <c r="AN126" s="3">
        <v>1</v>
      </c>
      <c r="AO126" s="3">
        <v>1</v>
      </c>
      <c r="AP126" s="3">
        <v>0</v>
      </c>
      <c r="AQ126" s="3">
        <v>1</v>
      </c>
      <c r="AR126" s="3">
        <v>0</v>
      </c>
      <c r="AS126" s="3">
        <v>1</v>
      </c>
      <c r="AT126" s="3">
        <v>1</v>
      </c>
      <c r="AU126" s="3">
        <v>1</v>
      </c>
      <c r="AV126" s="3">
        <v>1</v>
      </c>
      <c r="AW126" s="3">
        <v>0</v>
      </c>
      <c r="AX126" s="3">
        <v>0</v>
      </c>
      <c r="AY126" s="3">
        <v>1</v>
      </c>
      <c r="AZ126" s="16">
        <f t="shared" si="40"/>
        <v>33</v>
      </c>
      <c r="BA126" s="17">
        <f t="shared" si="41"/>
        <v>0.71739130434782605</v>
      </c>
      <c r="BB126" s="17" t="str">
        <f t="shared" si="42"/>
        <v>Pagrindinis</v>
      </c>
      <c r="BC126" s="16">
        <f t="shared" si="43"/>
        <v>10</v>
      </c>
      <c r="BD126" s="17">
        <f t="shared" si="44"/>
        <v>0.83333333333333337</v>
      </c>
      <c r="BE126" s="16">
        <f t="shared" si="45"/>
        <v>5</v>
      </c>
      <c r="BF126" s="17">
        <f t="shared" si="46"/>
        <v>0.625</v>
      </c>
      <c r="BG126" s="16">
        <f t="shared" si="47"/>
        <v>8</v>
      </c>
      <c r="BH126" s="17">
        <f t="shared" si="48"/>
        <v>0.72727272727272729</v>
      </c>
      <c r="BI126" s="16">
        <f t="shared" si="49"/>
        <v>4</v>
      </c>
      <c r="BJ126" s="17">
        <f t="shared" si="50"/>
        <v>0.8</v>
      </c>
      <c r="BK126" s="16">
        <f t="shared" si="51"/>
        <v>6</v>
      </c>
      <c r="BL126" s="17">
        <f t="shared" si="52"/>
        <v>0.6</v>
      </c>
      <c r="BM126" s="16">
        <f t="shared" si="53"/>
        <v>13</v>
      </c>
      <c r="BN126" s="17">
        <f t="shared" si="54"/>
        <v>0.76470588235294112</v>
      </c>
      <c r="BO126" s="16">
        <f t="shared" si="55"/>
        <v>14</v>
      </c>
      <c r="BP126" s="17">
        <f t="shared" si="56"/>
        <v>0.73684210526315785</v>
      </c>
      <c r="BQ126" s="16">
        <f t="shared" si="57"/>
        <v>6</v>
      </c>
      <c r="BR126" s="17">
        <f t="shared" si="58"/>
        <v>0.6</v>
      </c>
      <c r="BS126" s="16">
        <f t="shared" si="59"/>
        <v>9</v>
      </c>
    </row>
    <row r="127" spans="1:71">
      <c r="A127" s="68" t="s">
        <v>397</v>
      </c>
      <c r="B127" s="69">
        <v>808505</v>
      </c>
      <c r="C127" s="69">
        <v>5</v>
      </c>
      <c r="D127" s="70" t="s">
        <v>403</v>
      </c>
      <c r="E127" s="70" t="s">
        <v>404</v>
      </c>
      <c r="F127" s="35" t="s">
        <v>36</v>
      </c>
      <c r="G127" s="35"/>
      <c r="H127" s="35"/>
      <c r="I127" s="35"/>
      <c r="J127" s="3">
        <v>1</v>
      </c>
      <c r="K127" s="3">
        <v>1</v>
      </c>
      <c r="L127" s="3">
        <v>1</v>
      </c>
      <c r="M127" s="3">
        <v>1</v>
      </c>
      <c r="N127" s="3">
        <v>0</v>
      </c>
      <c r="O127" s="3">
        <v>0</v>
      </c>
      <c r="P127" s="3">
        <v>1</v>
      </c>
      <c r="Q127" s="3">
        <v>1</v>
      </c>
      <c r="R127" s="3">
        <v>1</v>
      </c>
      <c r="S127" s="3">
        <v>0</v>
      </c>
      <c r="T127" s="3">
        <v>0</v>
      </c>
      <c r="U127" s="3">
        <v>0</v>
      </c>
      <c r="V127" s="3">
        <v>1</v>
      </c>
      <c r="W127" s="3">
        <v>0</v>
      </c>
      <c r="X127" s="3">
        <v>1</v>
      </c>
      <c r="Y127" s="3">
        <v>0</v>
      </c>
      <c r="Z127" s="3">
        <v>0</v>
      </c>
      <c r="AA127" s="3">
        <v>0</v>
      </c>
      <c r="AB127" s="3">
        <v>0</v>
      </c>
      <c r="AC127" s="3">
        <v>0</v>
      </c>
      <c r="AD127" s="3">
        <v>1</v>
      </c>
      <c r="AE127" s="3">
        <v>0</v>
      </c>
      <c r="AF127" s="3">
        <v>1</v>
      </c>
      <c r="AG127" s="3">
        <v>0</v>
      </c>
      <c r="AH127" s="3">
        <v>0</v>
      </c>
      <c r="AI127" s="3">
        <v>1</v>
      </c>
      <c r="AJ127" s="3">
        <v>0</v>
      </c>
      <c r="AK127" s="3">
        <v>1</v>
      </c>
      <c r="AL127" s="3">
        <v>0</v>
      </c>
      <c r="AM127" s="3">
        <v>1</v>
      </c>
      <c r="AN127" s="3">
        <v>1</v>
      </c>
      <c r="AO127" s="3">
        <v>1</v>
      </c>
      <c r="AP127" s="3">
        <v>1</v>
      </c>
      <c r="AQ127" s="3">
        <v>1</v>
      </c>
      <c r="AR127" s="3">
        <v>0</v>
      </c>
      <c r="AS127" s="3">
        <v>0</v>
      </c>
      <c r="AT127" s="3">
        <v>0</v>
      </c>
      <c r="AU127" s="3">
        <v>0</v>
      </c>
      <c r="AV127" s="3">
        <v>0</v>
      </c>
      <c r="AW127" s="3">
        <v>0</v>
      </c>
      <c r="AX127" s="3">
        <v>0</v>
      </c>
      <c r="AY127" s="3">
        <v>0</v>
      </c>
      <c r="AZ127" s="16">
        <f t="shared" si="40"/>
        <v>18</v>
      </c>
      <c r="BA127" s="17">
        <f t="shared" si="41"/>
        <v>0.39130434782608697</v>
      </c>
      <c r="BB127" s="17" t="str">
        <f t="shared" si="42"/>
        <v>Patenkinamas</v>
      </c>
      <c r="BC127" s="16">
        <f t="shared" si="43"/>
        <v>6</v>
      </c>
      <c r="BD127" s="17">
        <f t="shared" si="44"/>
        <v>0.5</v>
      </c>
      <c r="BE127" s="16">
        <f t="shared" si="45"/>
        <v>2</v>
      </c>
      <c r="BF127" s="17">
        <f t="shared" si="46"/>
        <v>0.25</v>
      </c>
      <c r="BG127" s="16">
        <f t="shared" si="47"/>
        <v>5</v>
      </c>
      <c r="BH127" s="17">
        <f t="shared" si="48"/>
        <v>0.45454545454545453</v>
      </c>
      <c r="BI127" s="16">
        <f t="shared" si="49"/>
        <v>2</v>
      </c>
      <c r="BJ127" s="17">
        <f t="shared" si="50"/>
        <v>0.4</v>
      </c>
      <c r="BK127" s="16">
        <f t="shared" si="51"/>
        <v>3</v>
      </c>
      <c r="BL127" s="17">
        <f t="shared" si="52"/>
        <v>0.3</v>
      </c>
      <c r="BM127" s="16">
        <f t="shared" si="53"/>
        <v>11</v>
      </c>
      <c r="BN127" s="17">
        <f t="shared" si="54"/>
        <v>0.6470588235294118</v>
      </c>
      <c r="BO127" s="16">
        <f t="shared" si="55"/>
        <v>4</v>
      </c>
      <c r="BP127" s="17">
        <f t="shared" si="56"/>
        <v>0.21052631578947367</v>
      </c>
      <c r="BQ127" s="16">
        <f t="shared" si="57"/>
        <v>3</v>
      </c>
      <c r="BR127" s="17">
        <f t="shared" si="58"/>
        <v>0.3</v>
      </c>
      <c r="BS127" s="16">
        <f t="shared" si="59"/>
        <v>5</v>
      </c>
    </row>
    <row r="128" spans="1:71">
      <c r="A128" s="68" t="s">
        <v>397</v>
      </c>
      <c r="B128" s="69">
        <v>808506</v>
      </c>
      <c r="C128" s="69">
        <v>6</v>
      </c>
      <c r="D128" s="70" t="s">
        <v>333</v>
      </c>
      <c r="E128" s="70" t="s">
        <v>405</v>
      </c>
      <c r="F128" s="35" t="s">
        <v>32</v>
      </c>
      <c r="G128" s="35"/>
      <c r="H128" s="35"/>
      <c r="I128" s="35"/>
      <c r="J128" s="3">
        <v>1</v>
      </c>
      <c r="K128" s="3">
        <v>0</v>
      </c>
      <c r="L128" s="3">
        <v>1</v>
      </c>
      <c r="M128" s="3">
        <v>1</v>
      </c>
      <c r="N128" s="3">
        <v>0</v>
      </c>
      <c r="O128" s="3">
        <v>0</v>
      </c>
      <c r="P128" s="3">
        <v>0</v>
      </c>
      <c r="Q128" s="3">
        <v>1</v>
      </c>
      <c r="R128" s="3">
        <v>1</v>
      </c>
      <c r="S128" s="3">
        <v>0</v>
      </c>
      <c r="T128" s="3">
        <v>0</v>
      </c>
      <c r="U128" s="3">
        <v>1</v>
      </c>
      <c r="V128" s="3">
        <v>0</v>
      </c>
      <c r="W128" s="3">
        <v>0</v>
      </c>
      <c r="X128" s="3">
        <v>0</v>
      </c>
      <c r="Y128" s="3">
        <v>0</v>
      </c>
      <c r="Z128" s="3">
        <v>1</v>
      </c>
      <c r="AA128" s="3">
        <v>0</v>
      </c>
      <c r="AB128" s="3">
        <v>0</v>
      </c>
      <c r="AC128" s="3">
        <v>0</v>
      </c>
      <c r="AD128" s="3">
        <v>1</v>
      </c>
      <c r="AE128" s="3">
        <v>2</v>
      </c>
      <c r="AF128" s="3">
        <v>1</v>
      </c>
      <c r="AG128" s="3">
        <v>0</v>
      </c>
      <c r="AH128" s="3">
        <v>1</v>
      </c>
      <c r="AI128" s="3">
        <v>1</v>
      </c>
      <c r="AJ128" s="3">
        <v>0</v>
      </c>
      <c r="AK128" s="3">
        <v>1</v>
      </c>
      <c r="AL128" s="3">
        <v>1</v>
      </c>
      <c r="AM128" s="3">
        <v>1</v>
      </c>
      <c r="AN128" s="3">
        <v>1</v>
      </c>
      <c r="AO128" s="3">
        <v>1</v>
      </c>
      <c r="AP128" s="3">
        <v>0</v>
      </c>
      <c r="AQ128" s="3">
        <v>1</v>
      </c>
      <c r="AR128" s="3">
        <v>0</v>
      </c>
      <c r="AS128" s="3">
        <v>0</v>
      </c>
      <c r="AT128" s="3">
        <v>0</v>
      </c>
      <c r="AU128" s="3">
        <v>0</v>
      </c>
      <c r="AV128" s="3">
        <v>1</v>
      </c>
      <c r="AW128" s="3">
        <v>0</v>
      </c>
      <c r="AX128" s="3">
        <v>0</v>
      </c>
      <c r="AY128" s="3">
        <v>0</v>
      </c>
      <c r="AZ128" s="16">
        <f t="shared" si="40"/>
        <v>20</v>
      </c>
      <c r="BA128" s="17">
        <f t="shared" si="41"/>
        <v>0.43478260869565216</v>
      </c>
      <c r="BB128" s="17" t="str">
        <f t="shared" si="42"/>
        <v>Patenkinamas</v>
      </c>
      <c r="BC128" s="16">
        <f t="shared" si="43"/>
        <v>8</v>
      </c>
      <c r="BD128" s="17">
        <f t="shared" si="44"/>
        <v>0.66666666666666663</v>
      </c>
      <c r="BE128" s="16">
        <f t="shared" si="45"/>
        <v>1</v>
      </c>
      <c r="BF128" s="17">
        <f t="shared" si="46"/>
        <v>0.125</v>
      </c>
      <c r="BG128" s="16">
        <f t="shared" si="47"/>
        <v>4</v>
      </c>
      <c r="BH128" s="17">
        <f t="shared" si="48"/>
        <v>0.36363636363636365</v>
      </c>
      <c r="BI128" s="16">
        <f t="shared" si="49"/>
        <v>3</v>
      </c>
      <c r="BJ128" s="17">
        <f t="shared" si="50"/>
        <v>0.6</v>
      </c>
      <c r="BK128" s="16">
        <f t="shared" si="51"/>
        <v>4</v>
      </c>
      <c r="BL128" s="17">
        <f t="shared" si="52"/>
        <v>0.4</v>
      </c>
      <c r="BM128" s="16">
        <f t="shared" si="53"/>
        <v>8</v>
      </c>
      <c r="BN128" s="17">
        <f t="shared" si="54"/>
        <v>0.47058823529411764</v>
      </c>
      <c r="BO128" s="16">
        <f t="shared" si="55"/>
        <v>8</v>
      </c>
      <c r="BP128" s="17">
        <f t="shared" si="56"/>
        <v>0.42105263157894735</v>
      </c>
      <c r="BQ128" s="16">
        <f t="shared" si="57"/>
        <v>4</v>
      </c>
      <c r="BR128" s="17">
        <f t="shared" si="58"/>
        <v>0.4</v>
      </c>
      <c r="BS128" s="16">
        <f t="shared" si="59"/>
        <v>5</v>
      </c>
    </row>
    <row r="129" spans="1:71">
      <c r="A129" s="68" t="s">
        <v>397</v>
      </c>
      <c r="B129" s="69">
        <v>808507</v>
      </c>
      <c r="C129" s="69">
        <v>7</v>
      </c>
      <c r="D129" s="70" t="s">
        <v>238</v>
      </c>
      <c r="E129" s="70" t="s">
        <v>406</v>
      </c>
      <c r="F129" s="35" t="s">
        <v>32</v>
      </c>
      <c r="G129" s="35"/>
      <c r="H129" s="35"/>
      <c r="I129" s="35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16" t="str">
        <f t="shared" si="40"/>
        <v>Tuščias</v>
      </c>
      <c r="BA129" s="17" t="str">
        <f t="shared" si="41"/>
        <v>Tuščias</v>
      </c>
      <c r="BB129" s="17" t="str">
        <f t="shared" si="42"/>
        <v>Neatliko</v>
      </c>
      <c r="BC129" s="16" t="str">
        <f t="shared" si="43"/>
        <v>Tuščias</v>
      </c>
      <c r="BD129" s="17" t="str">
        <f t="shared" si="44"/>
        <v>Tuščias</v>
      </c>
      <c r="BE129" s="16" t="str">
        <f t="shared" si="45"/>
        <v>Tuščias</v>
      </c>
      <c r="BF129" s="17" t="str">
        <f t="shared" si="46"/>
        <v>Tuščias</v>
      </c>
      <c r="BG129" s="16" t="str">
        <f t="shared" si="47"/>
        <v>Tuščias</v>
      </c>
      <c r="BH129" s="17" t="str">
        <f t="shared" si="48"/>
        <v>Tuščias</v>
      </c>
      <c r="BI129" s="16" t="str">
        <f t="shared" si="49"/>
        <v>Tuščias</v>
      </c>
      <c r="BJ129" s="17" t="str">
        <f t="shared" si="50"/>
        <v>Tuščias</v>
      </c>
      <c r="BK129" s="16" t="str">
        <f t="shared" si="51"/>
        <v>Tuščias</v>
      </c>
      <c r="BL129" s="17" t="str">
        <f t="shared" si="52"/>
        <v>Tuščias</v>
      </c>
      <c r="BM129" s="16" t="str">
        <f t="shared" si="53"/>
        <v>Tuščias</v>
      </c>
      <c r="BN129" s="17" t="str">
        <f t="shared" si="54"/>
        <v>Tuščias</v>
      </c>
      <c r="BO129" s="16" t="str">
        <f t="shared" si="55"/>
        <v>Tuščias</v>
      </c>
      <c r="BP129" s="17" t="str">
        <f t="shared" si="56"/>
        <v>Tuščias</v>
      </c>
      <c r="BQ129" s="16" t="str">
        <f t="shared" si="57"/>
        <v>Tuščias</v>
      </c>
      <c r="BR129" s="17" t="str">
        <f t="shared" si="58"/>
        <v>Tuščias</v>
      </c>
      <c r="BS129" s="16" t="str">
        <f t="shared" si="59"/>
        <v>Tuščias</v>
      </c>
    </row>
    <row r="130" spans="1:71">
      <c r="A130" s="68" t="s">
        <v>397</v>
      </c>
      <c r="B130" s="69">
        <v>808508</v>
      </c>
      <c r="C130" s="69">
        <v>8</v>
      </c>
      <c r="D130" s="70" t="s">
        <v>407</v>
      </c>
      <c r="E130" s="70" t="s">
        <v>408</v>
      </c>
      <c r="F130" s="35" t="s">
        <v>36</v>
      </c>
      <c r="G130" s="35"/>
      <c r="H130" s="35"/>
      <c r="I130" s="35"/>
      <c r="J130" s="3">
        <v>1</v>
      </c>
      <c r="K130" s="3">
        <v>1</v>
      </c>
      <c r="L130" s="3">
        <v>1</v>
      </c>
      <c r="M130" s="3">
        <v>1</v>
      </c>
      <c r="N130" s="3">
        <v>0</v>
      </c>
      <c r="O130" s="3">
        <v>0</v>
      </c>
      <c r="P130" s="3">
        <v>1</v>
      </c>
      <c r="Q130" s="3">
        <v>1</v>
      </c>
      <c r="R130" s="3">
        <v>1</v>
      </c>
      <c r="S130" s="3">
        <v>1</v>
      </c>
      <c r="T130" s="3">
        <v>1</v>
      </c>
      <c r="U130" s="3">
        <v>1</v>
      </c>
      <c r="V130" s="3">
        <v>1</v>
      </c>
      <c r="W130" s="3">
        <v>1</v>
      </c>
      <c r="X130" s="3">
        <v>1</v>
      </c>
      <c r="Y130" s="3">
        <v>1</v>
      </c>
      <c r="Z130" s="3">
        <v>0</v>
      </c>
      <c r="AA130" s="3">
        <v>0</v>
      </c>
      <c r="AB130" s="3">
        <v>1</v>
      </c>
      <c r="AC130" s="3">
        <v>1</v>
      </c>
      <c r="AD130" s="3">
        <v>1</v>
      </c>
      <c r="AE130" s="3">
        <v>2</v>
      </c>
      <c r="AF130" s="3">
        <v>1</v>
      </c>
      <c r="AG130" s="3">
        <v>0</v>
      </c>
      <c r="AH130" s="3">
        <v>1</v>
      </c>
      <c r="AI130" s="3">
        <v>1</v>
      </c>
      <c r="AJ130" s="3">
        <v>0</v>
      </c>
      <c r="AK130" s="3">
        <v>1</v>
      </c>
      <c r="AL130" s="3">
        <v>0</v>
      </c>
      <c r="AM130" s="3">
        <v>1</v>
      </c>
      <c r="AN130" s="3">
        <v>1</v>
      </c>
      <c r="AO130" s="3">
        <v>1</v>
      </c>
      <c r="AP130" s="3">
        <v>1</v>
      </c>
      <c r="AQ130" s="3">
        <v>1</v>
      </c>
      <c r="AR130" s="3">
        <v>1</v>
      </c>
      <c r="AS130" s="3">
        <v>0</v>
      </c>
      <c r="AT130" s="3">
        <v>0</v>
      </c>
      <c r="AU130" s="3">
        <v>0</v>
      </c>
      <c r="AV130" s="3">
        <v>1</v>
      </c>
      <c r="AW130" s="3">
        <v>2</v>
      </c>
      <c r="AX130" s="3">
        <v>1</v>
      </c>
      <c r="AY130" s="3">
        <v>1</v>
      </c>
      <c r="AZ130" s="16">
        <f t="shared" si="40"/>
        <v>34</v>
      </c>
      <c r="BA130" s="17">
        <f t="shared" si="41"/>
        <v>0.73913043478260865</v>
      </c>
      <c r="BB130" s="17" t="str">
        <f t="shared" si="42"/>
        <v>Pagrindinis</v>
      </c>
      <c r="BC130" s="16">
        <f t="shared" si="43"/>
        <v>9</v>
      </c>
      <c r="BD130" s="17">
        <f t="shared" si="44"/>
        <v>0.75</v>
      </c>
      <c r="BE130" s="16">
        <f t="shared" si="45"/>
        <v>6</v>
      </c>
      <c r="BF130" s="17">
        <f t="shared" si="46"/>
        <v>0.75</v>
      </c>
      <c r="BG130" s="16">
        <f t="shared" si="47"/>
        <v>11</v>
      </c>
      <c r="BH130" s="17">
        <f t="shared" si="48"/>
        <v>1</v>
      </c>
      <c r="BI130" s="16">
        <f t="shared" si="49"/>
        <v>3</v>
      </c>
      <c r="BJ130" s="17">
        <f t="shared" si="50"/>
        <v>0.6</v>
      </c>
      <c r="BK130" s="16">
        <f t="shared" si="51"/>
        <v>5</v>
      </c>
      <c r="BL130" s="17">
        <f t="shared" si="52"/>
        <v>0.5</v>
      </c>
      <c r="BM130" s="16">
        <f t="shared" si="53"/>
        <v>14</v>
      </c>
      <c r="BN130" s="17">
        <f t="shared" si="54"/>
        <v>0.82352941176470584</v>
      </c>
      <c r="BO130" s="16">
        <f t="shared" si="55"/>
        <v>15</v>
      </c>
      <c r="BP130" s="17">
        <f t="shared" si="56"/>
        <v>0.78947368421052633</v>
      </c>
      <c r="BQ130" s="16">
        <f t="shared" si="57"/>
        <v>5</v>
      </c>
      <c r="BR130" s="17">
        <f t="shared" si="58"/>
        <v>0.5</v>
      </c>
      <c r="BS130" s="16">
        <f t="shared" si="59"/>
        <v>9</v>
      </c>
    </row>
    <row r="131" spans="1:71">
      <c r="A131" s="68" t="s">
        <v>397</v>
      </c>
      <c r="B131" s="69">
        <v>808509</v>
      </c>
      <c r="C131" s="69">
        <v>9</v>
      </c>
      <c r="D131" s="70" t="s">
        <v>220</v>
      </c>
      <c r="E131" s="70" t="s">
        <v>409</v>
      </c>
      <c r="F131" s="35" t="s">
        <v>36</v>
      </c>
      <c r="G131" s="35"/>
      <c r="H131" s="35"/>
      <c r="I131" s="35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16" t="str">
        <f t="shared" si="40"/>
        <v>Tuščias</v>
      </c>
      <c r="BA131" s="17" t="str">
        <f t="shared" si="41"/>
        <v>Tuščias</v>
      </c>
      <c r="BB131" s="17" t="str">
        <f t="shared" si="42"/>
        <v>Neatliko</v>
      </c>
      <c r="BC131" s="16" t="str">
        <f t="shared" si="43"/>
        <v>Tuščias</v>
      </c>
      <c r="BD131" s="17" t="str">
        <f t="shared" si="44"/>
        <v>Tuščias</v>
      </c>
      <c r="BE131" s="16" t="str">
        <f t="shared" si="45"/>
        <v>Tuščias</v>
      </c>
      <c r="BF131" s="17" t="str">
        <f t="shared" si="46"/>
        <v>Tuščias</v>
      </c>
      <c r="BG131" s="16" t="str">
        <f t="shared" si="47"/>
        <v>Tuščias</v>
      </c>
      <c r="BH131" s="17" t="str">
        <f t="shared" si="48"/>
        <v>Tuščias</v>
      </c>
      <c r="BI131" s="16" t="str">
        <f t="shared" si="49"/>
        <v>Tuščias</v>
      </c>
      <c r="BJ131" s="17" t="str">
        <f t="shared" si="50"/>
        <v>Tuščias</v>
      </c>
      <c r="BK131" s="16" t="str">
        <f t="shared" si="51"/>
        <v>Tuščias</v>
      </c>
      <c r="BL131" s="17" t="str">
        <f t="shared" si="52"/>
        <v>Tuščias</v>
      </c>
      <c r="BM131" s="16" t="str">
        <f t="shared" si="53"/>
        <v>Tuščias</v>
      </c>
      <c r="BN131" s="17" t="str">
        <f t="shared" si="54"/>
        <v>Tuščias</v>
      </c>
      <c r="BO131" s="16" t="str">
        <f t="shared" si="55"/>
        <v>Tuščias</v>
      </c>
      <c r="BP131" s="17" t="str">
        <f t="shared" si="56"/>
        <v>Tuščias</v>
      </c>
      <c r="BQ131" s="16" t="str">
        <f t="shared" si="57"/>
        <v>Tuščias</v>
      </c>
      <c r="BR131" s="17" t="str">
        <f t="shared" si="58"/>
        <v>Tuščias</v>
      </c>
      <c r="BS131" s="16" t="str">
        <f t="shared" si="59"/>
        <v>Tuščias</v>
      </c>
    </row>
    <row r="132" spans="1:71">
      <c r="A132" s="68" t="s">
        <v>397</v>
      </c>
      <c r="B132" s="69">
        <v>808510</v>
      </c>
      <c r="C132" s="69">
        <v>10</v>
      </c>
      <c r="D132" s="70" t="s">
        <v>410</v>
      </c>
      <c r="E132" s="70" t="s">
        <v>411</v>
      </c>
      <c r="F132" s="35" t="s">
        <v>32</v>
      </c>
      <c r="G132" s="35"/>
      <c r="H132" s="35"/>
      <c r="I132" s="35"/>
      <c r="J132" s="3">
        <v>1</v>
      </c>
      <c r="K132" s="3">
        <v>1</v>
      </c>
      <c r="L132" s="3">
        <v>0</v>
      </c>
      <c r="M132" s="3">
        <v>0</v>
      </c>
      <c r="N132" s="3">
        <v>0</v>
      </c>
      <c r="O132" s="3">
        <v>0</v>
      </c>
      <c r="P132" s="3">
        <v>1</v>
      </c>
      <c r="Q132" s="3">
        <v>1</v>
      </c>
      <c r="R132" s="3">
        <v>1</v>
      </c>
      <c r="S132" s="3">
        <v>1</v>
      </c>
      <c r="T132" s="3">
        <v>1</v>
      </c>
      <c r="U132" s="3">
        <v>1</v>
      </c>
      <c r="V132" s="3">
        <v>1</v>
      </c>
      <c r="W132" s="3">
        <v>1</v>
      </c>
      <c r="X132" s="3">
        <v>1</v>
      </c>
      <c r="Y132" s="3">
        <v>1</v>
      </c>
      <c r="Z132" s="3">
        <v>1</v>
      </c>
      <c r="AA132" s="3">
        <v>0</v>
      </c>
      <c r="AB132" s="3">
        <v>0</v>
      </c>
      <c r="AC132" s="3">
        <v>1</v>
      </c>
      <c r="AD132" s="3">
        <v>0</v>
      </c>
      <c r="AE132" s="3">
        <v>1</v>
      </c>
      <c r="AF132" s="3">
        <v>1</v>
      </c>
      <c r="AG132" s="3">
        <v>0</v>
      </c>
      <c r="AH132" s="3">
        <v>1</v>
      </c>
      <c r="AI132" s="3">
        <v>1</v>
      </c>
      <c r="AJ132" s="3">
        <v>0</v>
      </c>
      <c r="AK132" s="3">
        <v>1</v>
      </c>
      <c r="AL132" s="3">
        <v>1</v>
      </c>
      <c r="AM132" s="3">
        <v>1</v>
      </c>
      <c r="AN132" s="3">
        <v>0</v>
      </c>
      <c r="AO132" s="3">
        <v>1</v>
      </c>
      <c r="AP132" s="3">
        <v>0</v>
      </c>
      <c r="AQ132" s="3">
        <v>0</v>
      </c>
      <c r="AR132" s="3">
        <v>1</v>
      </c>
      <c r="AS132" s="3">
        <v>0</v>
      </c>
      <c r="AT132" s="3">
        <v>1</v>
      </c>
      <c r="AU132" s="3">
        <v>0</v>
      </c>
      <c r="AV132" s="3">
        <v>0</v>
      </c>
      <c r="AW132" s="3">
        <v>1</v>
      </c>
      <c r="AX132" s="3">
        <v>0</v>
      </c>
      <c r="AY132" s="3">
        <v>0</v>
      </c>
      <c r="AZ132" s="16">
        <f t="shared" ref="AZ132:AZ195" si="60">IF((COUNTA(J132:AY132))&gt;0,(SUM(J132:AY132)), "Tuščias")</f>
        <v>25</v>
      </c>
      <c r="BA132" s="17">
        <f t="shared" ref="BA132:BA195" si="61">IF((COUNTA(J132:AY132))&gt;0,(AZ132/46 ), "Tuščias")</f>
        <v>0.54347826086956519</v>
      </c>
      <c r="BB132" s="17" t="str">
        <f t="shared" ref="BB132:BB195" si="62">IF(AZ132&lt;=7,"Nepatenkinamas",IF(AZ132&lt;=21,"Patenkinamas", IF(AZ132&lt;=36,"Pagrindinis", IF(AZ132&lt;=46, "Aukštesnysis", "Neatliko")) ))</f>
        <v>Pagrindinis</v>
      </c>
      <c r="BC132" s="16">
        <f t="shared" ref="BC132:BC195" si="63">IF((COUNTA(J132:AY132))&gt;0,(J132+K132+Q132+R132+Z132+AC132+AD132+AE132+AI132+AJ132+AU132), "Tuščias")</f>
        <v>8</v>
      </c>
      <c r="BD132" s="17">
        <f t="shared" ref="BD132:BD195" si="64">IF((COUNTA(J132:AY132))&gt;0,(BC132/12), "Tuščias")</f>
        <v>0.66666666666666663</v>
      </c>
      <c r="BE132" s="16">
        <f t="shared" ref="BE132:BE195" si="65">IF((COUNTA(J132:AY132))&gt;0,(P132+Y132+AB132+AK132+AS132+AT132+AW132), "Tuščias")</f>
        <v>5</v>
      </c>
      <c r="BF132" s="17">
        <f t="shared" ref="BF132:BF195" si="66">IF((COUNTA(J132:AY132))&gt;0,(BE132/8), "Tuščias")</f>
        <v>0.625</v>
      </c>
      <c r="BG132" s="16">
        <f t="shared" ref="BG132:BG195" si="67">IF((COUNTA(J132:AY132))&gt;0,(T132+U132+W132+X132+AN132+AO132+AP132+AQ132+AR132+AX132+AY132), "Tuščias")</f>
        <v>6</v>
      </c>
      <c r="BH132" s="17">
        <f t="shared" ref="BH132:BH195" si="68">IF((COUNTA(J132:AY132))&gt;0,(BG132/11), "Tuščias")</f>
        <v>0.54545454545454541</v>
      </c>
      <c r="BI132" s="16">
        <f t="shared" ref="BI132:BI195" si="69" xml:space="preserve"> IF((COUNTA(J132:AY132))&gt;0,(L132+M132+N132+AH132), "Tuščias")</f>
        <v>1</v>
      </c>
      <c r="BJ132" s="17">
        <f t="shared" ref="BJ132:BJ195" si="70">IF((COUNTA(J132:AY132))&gt;0,(BI132/5), "Tuščias")</f>
        <v>0.2</v>
      </c>
      <c r="BK132" s="16">
        <f t="shared" ref="BK132:BK195" si="71" xml:space="preserve"> IF((COUNTA(J132:AY132))&gt;0,(O132+S132+V132+AA132+AF132+AG132+AL132+AM132+AV132), "Tuščias")</f>
        <v>5</v>
      </c>
      <c r="BL132" s="17">
        <f t="shared" ref="BL132:BL195" si="72">IF((COUNTA(J132:AY132))&gt;0,(BK132/10), "Tuščias")</f>
        <v>0.5</v>
      </c>
      <c r="BM132" s="16">
        <f t="shared" ref="BM132:BM195" si="73" xml:space="preserve"> IF((COUNTA(J132:AY132))&gt;0,(J132+M132+P132+Q132+R132+W132+X132+AI132+AJ132+AK132+AN132+AP132+AQ132+AR132+AS132+AT132+AY132), "Tuščias")</f>
        <v>10</v>
      </c>
      <c r="BN132" s="17">
        <f t="shared" ref="BN132:BN195" si="74">IF((COUNTA(J132:AY132))&gt;0,(BM132/17), "Tuščias")</f>
        <v>0.58823529411764708</v>
      </c>
      <c r="BO132" s="16">
        <f t="shared" ref="BO132:BO195" si="75">IF((COUNTA(J132:AY132))&gt;0,(K132+L132+N132+T132+U132+Y132+Z132+AB132+AC132+AD132+AE132+AH132+AO132+AU132+AW132+AX132), "Tuščias")</f>
        <v>10</v>
      </c>
      <c r="BP132" s="17">
        <f t="shared" ref="BP132:BP195" si="76">IF((COUNTA(J132:AY132))&gt;0,(BO132/19), "Tuščias")</f>
        <v>0.52631578947368418</v>
      </c>
      <c r="BQ132" s="16">
        <f t="shared" ref="BQ132:BQ195" si="77">IF((COUNTA(J132:AY132))&gt;0,(O132+S132+V132+AA132+AF132+AG132+AL132+AM132+AV132), "Tuščias")</f>
        <v>5</v>
      </c>
      <c r="BR132" s="17">
        <f t="shared" ref="BR132:BR195" si="78">IF((COUNTA(J132:AY132))&gt;0,(BQ132/10), "Tuščias")</f>
        <v>0.5</v>
      </c>
      <c r="BS132" s="16">
        <f t="shared" ref="BS132:BS195" si="79">IF(AZ132&lt;=5,1,IF(AZ132&lt;=9,2, IF(AZ132&lt;=13,3, IF(AZ132&lt;=16,4,  IF(AZ132&lt;=20,5,  IF(AZ132&lt;=23,6,  IF(AZ132&lt;=27,7,  IF(AZ132&lt;=31,8,  IF(AZ132&lt;=36,9,  IF(AZ132&lt;=46,10, "Tuščias"))))))))))</f>
        <v>7</v>
      </c>
    </row>
    <row r="133" spans="1:71">
      <c r="A133" s="68" t="s">
        <v>397</v>
      </c>
      <c r="B133" s="69">
        <v>808511</v>
      </c>
      <c r="C133" s="69">
        <v>11</v>
      </c>
      <c r="D133" s="70" t="s">
        <v>251</v>
      </c>
      <c r="E133" s="70" t="s">
        <v>412</v>
      </c>
      <c r="F133" s="35" t="s">
        <v>36</v>
      </c>
      <c r="G133" s="35"/>
      <c r="H133" s="35"/>
      <c r="I133" s="35"/>
      <c r="J133" s="3">
        <v>1</v>
      </c>
      <c r="K133" s="3">
        <v>1</v>
      </c>
      <c r="L133" s="3">
        <v>0</v>
      </c>
      <c r="M133" s="3">
        <v>0</v>
      </c>
      <c r="N133" s="3">
        <v>0</v>
      </c>
      <c r="O133" s="3">
        <v>0</v>
      </c>
      <c r="P133" s="3">
        <v>1</v>
      </c>
      <c r="Q133" s="3">
        <v>1</v>
      </c>
      <c r="R133" s="3">
        <v>1</v>
      </c>
      <c r="S133" s="3">
        <v>0</v>
      </c>
      <c r="T133" s="3">
        <v>0</v>
      </c>
      <c r="U133" s="3">
        <v>1</v>
      </c>
      <c r="V133" s="3">
        <v>1</v>
      </c>
      <c r="W133" s="3">
        <v>1</v>
      </c>
      <c r="X133" s="3">
        <v>1</v>
      </c>
      <c r="Y133" s="3">
        <v>0</v>
      </c>
      <c r="Z133" s="3">
        <v>0</v>
      </c>
      <c r="AA133" s="3">
        <v>0</v>
      </c>
      <c r="AB133" s="3">
        <v>0</v>
      </c>
      <c r="AC133" s="3">
        <v>1</v>
      </c>
      <c r="AD133" s="3">
        <v>1</v>
      </c>
      <c r="AE133" s="3">
        <v>2</v>
      </c>
      <c r="AF133" s="3">
        <v>1</v>
      </c>
      <c r="AG133" s="3">
        <v>0</v>
      </c>
      <c r="AH133" s="3">
        <v>1</v>
      </c>
      <c r="AI133" s="3">
        <v>1</v>
      </c>
      <c r="AJ133" s="3">
        <v>0</v>
      </c>
      <c r="AK133" s="3">
        <v>1</v>
      </c>
      <c r="AL133" s="3">
        <v>1</v>
      </c>
      <c r="AM133" s="3">
        <v>1</v>
      </c>
      <c r="AN133" s="3">
        <v>1</v>
      </c>
      <c r="AO133" s="3">
        <v>1</v>
      </c>
      <c r="AP133" s="3">
        <v>1</v>
      </c>
      <c r="AQ133" s="3">
        <v>1</v>
      </c>
      <c r="AR133" s="3">
        <v>0</v>
      </c>
      <c r="AS133" s="3">
        <v>1</v>
      </c>
      <c r="AT133" s="3">
        <v>0</v>
      </c>
      <c r="AU133" s="3">
        <v>0</v>
      </c>
      <c r="AV133" s="3">
        <v>0</v>
      </c>
      <c r="AW133" s="3">
        <v>1</v>
      </c>
      <c r="AX133" s="3">
        <v>1</v>
      </c>
      <c r="AY133" s="3">
        <v>0</v>
      </c>
      <c r="AZ133" s="16">
        <f t="shared" si="60"/>
        <v>26</v>
      </c>
      <c r="BA133" s="17">
        <f t="shared" si="61"/>
        <v>0.56521739130434778</v>
      </c>
      <c r="BB133" s="17" t="str">
        <f t="shared" si="62"/>
        <v>Pagrindinis</v>
      </c>
      <c r="BC133" s="16">
        <f t="shared" si="63"/>
        <v>9</v>
      </c>
      <c r="BD133" s="17">
        <f t="shared" si="64"/>
        <v>0.75</v>
      </c>
      <c r="BE133" s="16">
        <f t="shared" si="65"/>
        <v>4</v>
      </c>
      <c r="BF133" s="17">
        <f t="shared" si="66"/>
        <v>0.5</v>
      </c>
      <c r="BG133" s="16">
        <f t="shared" si="67"/>
        <v>8</v>
      </c>
      <c r="BH133" s="17">
        <f t="shared" si="68"/>
        <v>0.72727272727272729</v>
      </c>
      <c r="BI133" s="16">
        <f t="shared" si="69"/>
        <v>1</v>
      </c>
      <c r="BJ133" s="17">
        <f t="shared" si="70"/>
        <v>0.2</v>
      </c>
      <c r="BK133" s="16">
        <f t="shared" si="71"/>
        <v>4</v>
      </c>
      <c r="BL133" s="17">
        <f t="shared" si="72"/>
        <v>0.4</v>
      </c>
      <c r="BM133" s="16">
        <f t="shared" si="73"/>
        <v>12</v>
      </c>
      <c r="BN133" s="17">
        <f t="shared" si="74"/>
        <v>0.70588235294117652</v>
      </c>
      <c r="BO133" s="16">
        <f t="shared" si="75"/>
        <v>10</v>
      </c>
      <c r="BP133" s="17">
        <f t="shared" si="76"/>
        <v>0.52631578947368418</v>
      </c>
      <c r="BQ133" s="16">
        <f t="shared" si="77"/>
        <v>4</v>
      </c>
      <c r="BR133" s="17">
        <f t="shared" si="78"/>
        <v>0.4</v>
      </c>
      <c r="BS133" s="16">
        <f t="shared" si="79"/>
        <v>7</v>
      </c>
    </row>
    <row r="134" spans="1:71">
      <c r="A134" s="68" t="s">
        <v>397</v>
      </c>
      <c r="B134" s="69">
        <v>808512</v>
      </c>
      <c r="C134" s="69">
        <v>12</v>
      </c>
      <c r="D134" s="70" t="s">
        <v>110</v>
      </c>
      <c r="E134" s="70" t="s">
        <v>413</v>
      </c>
      <c r="F134" s="35" t="s">
        <v>36</v>
      </c>
      <c r="G134" s="35"/>
      <c r="H134" s="35"/>
      <c r="I134" s="35"/>
      <c r="J134" s="3">
        <v>1</v>
      </c>
      <c r="K134" s="3">
        <v>1</v>
      </c>
      <c r="L134" s="3">
        <v>1</v>
      </c>
      <c r="M134" s="3">
        <v>1</v>
      </c>
      <c r="N134" s="3">
        <v>0</v>
      </c>
      <c r="O134" s="3">
        <v>0</v>
      </c>
      <c r="P134" s="3">
        <v>1</v>
      </c>
      <c r="Q134" s="3">
        <v>1</v>
      </c>
      <c r="R134" s="3">
        <v>1</v>
      </c>
      <c r="S134" s="3">
        <v>0</v>
      </c>
      <c r="T134" s="3">
        <v>0</v>
      </c>
      <c r="U134" s="3">
        <v>1</v>
      </c>
      <c r="V134" s="3">
        <v>1</v>
      </c>
      <c r="W134" s="3">
        <v>1</v>
      </c>
      <c r="X134" s="3">
        <v>1</v>
      </c>
      <c r="Y134" s="3">
        <v>1</v>
      </c>
      <c r="Z134" s="3">
        <v>0</v>
      </c>
      <c r="AA134" s="3">
        <v>0</v>
      </c>
      <c r="AB134" s="3">
        <v>0</v>
      </c>
      <c r="AC134" s="3">
        <v>0</v>
      </c>
      <c r="AD134" s="3">
        <v>0</v>
      </c>
      <c r="AE134" s="3">
        <v>0</v>
      </c>
      <c r="AF134" s="3">
        <v>1</v>
      </c>
      <c r="AG134" s="3">
        <v>0</v>
      </c>
      <c r="AH134" s="3">
        <v>1</v>
      </c>
      <c r="AI134" s="3">
        <v>1</v>
      </c>
      <c r="AJ134" s="3">
        <v>0</v>
      </c>
      <c r="AK134" s="3">
        <v>1</v>
      </c>
      <c r="AL134" s="3">
        <v>1</v>
      </c>
      <c r="AM134" s="3">
        <v>1</v>
      </c>
      <c r="AN134" s="3">
        <v>0</v>
      </c>
      <c r="AO134" s="3">
        <v>1</v>
      </c>
      <c r="AP134" s="3">
        <v>1</v>
      </c>
      <c r="AQ134" s="3">
        <v>1</v>
      </c>
      <c r="AR134" s="3">
        <v>0</v>
      </c>
      <c r="AS134" s="3">
        <v>0</v>
      </c>
      <c r="AT134" s="3">
        <v>1</v>
      </c>
      <c r="AU134" s="3">
        <v>0</v>
      </c>
      <c r="AV134" s="3">
        <v>0</v>
      </c>
      <c r="AW134" s="3">
        <v>2</v>
      </c>
      <c r="AX134" s="3">
        <v>0</v>
      </c>
      <c r="AY134" s="3">
        <v>1</v>
      </c>
      <c r="AZ134" s="16">
        <f t="shared" si="60"/>
        <v>25</v>
      </c>
      <c r="BA134" s="17">
        <f t="shared" si="61"/>
        <v>0.54347826086956519</v>
      </c>
      <c r="BB134" s="17" t="str">
        <f t="shared" si="62"/>
        <v>Pagrindinis</v>
      </c>
      <c r="BC134" s="16">
        <f t="shared" si="63"/>
        <v>5</v>
      </c>
      <c r="BD134" s="17">
        <f t="shared" si="64"/>
        <v>0.41666666666666669</v>
      </c>
      <c r="BE134" s="16">
        <f t="shared" si="65"/>
        <v>6</v>
      </c>
      <c r="BF134" s="17">
        <f t="shared" si="66"/>
        <v>0.75</v>
      </c>
      <c r="BG134" s="16">
        <f t="shared" si="67"/>
        <v>7</v>
      </c>
      <c r="BH134" s="17">
        <f t="shared" si="68"/>
        <v>0.63636363636363635</v>
      </c>
      <c r="BI134" s="16">
        <f t="shared" si="69"/>
        <v>3</v>
      </c>
      <c r="BJ134" s="17">
        <f t="shared" si="70"/>
        <v>0.6</v>
      </c>
      <c r="BK134" s="16">
        <f t="shared" si="71"/>
        <v>4</v>
      </c>
      <c r="BL134" s="17">
        <f t="shared" si="72"/>
        <v>0.4</v>
      </c>
      <c r="BM134" s="16">
        <f t="shared" si="73"/>
        <v>13</v>
      </c>
      <c r="BN134" s="17">
        <f t="shared" si="74"/>
        <v>0.76470588235294112</v>
      </c>
      <c r="BO134" s="16">
        <f t="shared" si="75"/>
        <v>8</v>
      </c>
      <c r="BP134" s="17">
        <f t="shared" si="76"/>
        <v>0.42105263157894735</v>
      </c>
      <c r="BQ134" s="16">
        <f t="shared" si="77"/>
        <v>4</v>
      </c>
      <c r="BR134" s="17">
        <f t="shared" si="78"/>
        <v>0.4</v>
      </c>
      <c r="BS134" s="16">
        <f t="shared" si="79"/>
        <v>7</v>
      </c>
    </row>
    <row r="135" spans="1:71">
      <c r="A135" s="68" t="s">
        <v>397</v>
      </c>
      <c r="B135" s="69">
        <v>808513</v>
      </c>
      <c r="C135" s="69">
        <v>13</v>
      </c>
      <c r="D135" s="70" t="s">
        <v>414</v>
      </c>
      <c r="E135" s="70" t="s">
        <v>415</v>
      </c>
      <c r="F135" s="35" t="s">
        <v>32</v>
      </c>
      <c r="G135" s="35"/>
      <c r="H135" s="35"/>
      <c r="I135" s="35"/>
      <c r="J135" s="3">
        <v>1</v>
      </c>
      <c r="K135" s="3">
        <v>1</v>
      </c>
      <c r="L135" s="3">
        <v>1</v>
      </c>
      <c r="M135" s="3">
        <v>1</v>
      </c>
      <c r="N135" s="3">
        <v>2</v>
      </c>
      <c r="O135" s="3">
        <v>1</v>
      </c>
      <c r="P135" s="3">
        <v>1</v>
      </c>
      <c r="Q135" s="3">
        <v>1</v>
      </c>
      <c r="R135" s="3">
        <v>1</v>
      </c>
      <c r="S135" s="3">
        <v>1</v>
      </c>
      <c r="T135" s="3">
        <v>1</v>
      </c>
      <c r="U135" s="3">
        <v>1</v>
      </c>
      <c r="V135" s="3">
        <v>1</v>
      </c>
      <c r="W135" s="3">
        <v>1</v>
      </c>
      <c r="X135" s="3">
        <v>1</v>
      </c>
      <c r="Y135" s="3">
        <v>1</v>
      </c>
      <c r="Z135" s="3">
        <v>1</v>
      </c>
      <c r="AA135" s="3">
        <v>1</v>
      </c>
      <c r="AB135" s="3">
        <v>1</v>
      </c>
      <c r="AC135" s="3">
        <v>1</v>
      </c>
      <c r="AD135" s="3">
        <v>1</v>
      </c>
      <c r="AE135" s="3">
        <v>2</v>
      </c>
      <c r="AF135" s="3">
        <v>1</v>
      </c>
      <c r="AG135" s="3">
        <v>1</v>
      </c>
      <c r="AH135" s="3">
        <v>1</v>
      </c>
      <c r="AI135" s="3">
        <v>1</v>
      </c>
      <c r="AJ135" s="3">
        <v>1</v>
      </c>
      <c r="AK135" s="3">
        <v>1</v>
      </c>
      <c r="AL135" s="3">
        <v>2</v>
      </c>
      <c r="AM135" s="3">
        <v>1</v>
      </c>
      <c r="AN135" s="3">
        <v>1</v>
      </c>
      <c r="AO135" s="3">
        <v>1</v>
      </c>
      <c r="AP135" s="3">
        <v>1</v>
      </c>
      <c r="AQ135" s="3">
        <v>1</v>
      </c>
      <c r="AR135" s="3">
        <v>1</v>
      </c>
      <c r="AS135" s="3">
        <v>1</v>
      </c>
      <c r="AT135" s="3">
        <v>0</v>
      </c>
      <c r="AU135" s="3">
        <v>1</v>
      </c>
      <c r="AV135" s="3">
        <v>1</v>
      </c>
      <c r="AW135" s="3">
        <v>0</v>
      </c>
      <c r="AX135" s="3">
        <v>1</v>
      </c>
      <c r="AY135" s="3">
        <v>1</v>
      </c>
      <c r="AZ135" s="16">
        <f t="shared" si="60"/>
        <v>43</v>
      </c>
      <c r="BA135" s="17">
        <f t="shared" si="61"/>
        <v>0.93478260869565222</v>
      </c>
      <c r="BB135" s="17" t="str">
        <f t="shared" si="62"/>
        <v>Aukštesnysis</v>
      </c>
      <c r="BC135" s="16">
        <f t="shared" si="63"/>
        <v>12</v>
      </c>
      <c r="BD135" s="17">
        <f t="shared" si="64"/>
        <v>1</v>
      </c>
      <c r="BE135" s="16">
        <f t="shared" si="65"/>
        <v>5</v>
      </c>
      <c r="BF135" s="17">
        <f t="shared" si="66"/>
        <v>0.625</v>
      </c>
      <c r="BG135" s="16">
        <f t="shared" si="67"/>
        <v>11</v>
      </c>
      <c r="BH135" s="17">
        <f t="shared" si="68"/>
        <v>1</v>
      </c>
      <c r="BI135" s="16">
        <f t="shared" si="69"/>
        <v>5</v>
      </c>
      <c r="BJ135" s="17">
        <f t="shared" si="70"/>
        <v>1</v>
      </c>
      <c r="BK135" s="16">
        <f t="shared" si="71"/>
        <v>10</v>
      </c>
      <c r="BL135" s="17">
        <f t="shared" si="72"/>
        <v>1</v>
      </c>
      <c r="BM135" s="16">
        <f t="shared" si="73"/>
        <v>16</v>
      </c>
      <c r="BN135" s="17">
        <f t="shared" si="74"/>
        <v>0.94117647058823528</v>
      </c>
      <c r="BO135" s="16">
        <f t="shared" si="75"/>
        <v>17</v>
      </c>
      <c r="BP135" s="17">
        <f t="shared" si="76"/>
        <v>0.89473684210526316</v>
      </c>
      <c r="BQ135" s="16">
        <f t="shared" si="77"/>
        <v>10</v>
      </c>
      <c r="BR135" s="17">
        <f t="shared" si="78"/>
        <v>1</v>
      </c>
      <c r="BS135" s="16">
        <f t="shared" si="79"/>
        <v>10</v>
      </c>
    </row>
    <row r="136" spans="1:71">
      <c r="A136" s="68" t="s">
        <v>397</v>
      </c>
      <c r="B136" s="69">
        <v>808514</v>
      </c>
      <c r="C136" s="69">
        <v>14</v>
      </c>
      <c r="D136" s="70" t="s">
        <v>416</v>
      </c>
      <c r="E136" s="70" t="s">
        <v>417</v>
      </c>
      <c r="F136" s="35" t="s">
        <v>36</v>
      </c>
      <c r="G136" s="35"/>
      <c r="H136" s="35"/>
      <c r="I136" s="35"/>
      <c r="J136" s="3">
        <v>1</v>
      </c>
      <c r="K136" s="3">
        <v>1</v>
      </c>
      <c r="L136" s="3">
        <v>0</v>
      </c>
      <c r="M136" s="3">
        <v>1</v>
      </c>
      <c r="N136" s="3">
        <v>2</v>
      </c>
      <c r="O136" s="3">
        <v>0</v>
      </c>
      <c r="P136" s="3">
        <v>0</v>
      </c>
      <c r="Q136" s="3">
        <v>1</v>
      </c>
      <c r="R136" s="3">
        <v>0</v>
      </c>
      <c r="S136" s="3">
        <v>0</v>
      </c>
      <c r="T136" s="3">
        <v>0</v>
      </c>
      <c r="U136" s="3">
        <v>1</v>
      </c>
      <c r="V136" s="3">
        <v>1</v>
      </c>
      <c r="W136" s="3">
        <v>0</v>
      </c>
      <c r="X136" s="3">
        <v>1</v>
      </c>
      <c r="Y136" s="3">
        <v>0</v>
      </c>
      <c r="Z136" s="3">
        <v>0</v>
      </c>
      <c r="AA136" s="3">
        <v>0</v>
      </c>
      <c r="AB136" s="3">
        <v>0</v>
      </c>
      <c r="AC136" s="3">
        <v>1</v>
      </c>
      <c r="AD136" s="3">
        <v>0</v>
      </c>
      <c r="AE136" s="3">
        <v>0</v>
      </c>
      <c r="AF136" s="3">
        <v>1</v>
      </c>
      <c r="AG136" s="3">
        <v>0</v>
      </c>
      <c r="AH136" s="3">
        <v>1</v>
      </c>
      <c r="AI136" s="3">
        <v>1</v>
      </c>
      <c r="AJ136" s="3">
        <v>0</v>
      </c>
      <c r="AK136" s="3">
        <v>1</v>
      </c>
      <c r="AL136" s="3">
        <v>0</v>
      </c>
      <c r="AM136" s="3">
        <v>1</v>
      </c>
      <c r="AN136" s="3">
        <v>1</v>
      </c>
      <c r="AO136" s="3">
        <v>1</v>
      </c>
      <c r="AP136" s="3">
        <v>1</v>
      </c>
      <c r="AQ136" s="3">
        <v>1</v>
      </c>
      <c r="AR136" s="3">
        <v>0</v>
      </c>
      <c r="AS136" s="3">
        <v>0</v>
      </c>
      <c r="AT136" s="3">
        <v>0</v>
      </c>
      <c r="AU136" s="3">
        <v>0</v>
      </c>
      <c r="AV136" s="3">
        <v>0</v>
      </c>
      <c r="AW136" s="3">
        <v>0</v>
      </c>
      <c r="AX136" s="3">
        <v>0</v>
      </c>
      <c r="AY136" s="3">
        <v>0</v>
      </c>
      <c r="AZ136" s="16">
        <f t="shared" si="60"/>
        <v>19</v>
      </c>
      <c r="BA136" s="17">
        <f t="shared" si="61"/>
        <v>0.41304347826086957</v>
      </c>
      <c r="BB136" s="17" t="str">
        <f t="shared" si="62"/>
        <v>Patenkinamas</v>
      </c>
      <c r="BC136" s="16">
        <f t="shared" si="63"/>
        <v>5</v>
      </c>
      <c r="BD136" s="17">
        <f t="shared" si="64"/>
        <v>0.41666666666666669</v>
      </c>
      <c r="BE136" s="16">
        <f t="shared" si="65"/>
        <v>1</v>
      </c>
      <c r="BF136" s="17">
        <f t="shared" si="66"/>
        <v>0.125</v>
      </c>
      <c r="BG136" s="16">
        <f t="shared" si="67"/>
        <v>6</v>
      </c>
      <c r="BH136" s="17">
        <f t="shared" si="68"/>
        <v>0.54545454545454541</v>
      </c>
      <c r="BI136" s="16">
        <f t="shared" si="69"/>
        <v>4</v>
      </c>
      <c r="BJ136" s="17">
        <f t="shared" si="70"/>
        <v>0.8</v>
      </c>
      <c r="BK136" s="16">
        <f t="shared" si="71"/>
        <v>3</v>
      </c>
      <c r="BL136" s="17">
        <f t="shared" si="72"/>
        <v>0.3</v>
      </c>
      <c r="BM136" s="16">
        <f t="shared" si="73"/>
        <v>9</v>
      </c>
      <c r="BN136" s="17">
        <f t="shared" si="74"/>
        <v>0.52941176470588236</v>
      </c>
      <c r="BO136" s="16">
        <f t="shared" si="75"/>
        <v>7</v>
      </c>
      <c r="BP136" s="17">
        <f t="shared" si="76"/>
        <v>0.36842105263157893</v>
      </c>
      <c r="BQ136" s="16">
        <f t="shared" si="77"/>
        <v>3</v>
      </c>
      <c r="BR136" s="17">
        <f t="shared" si="78"/>
        <v>0.3</v>
      </c>
      <c r="BS136" s="16">
        <f t="shared" si="79"/>
        <v>5</v>
      </c>
    </row>
    <row r="137" spans="1:71">
      <c r="A137" s="68" t="s">
        <v>397</v>
      </c>
      <c r="B137" s="69">
        <v>808515</v>
      </c>
      <c r="C137" s="69">
        <v>15</v>
      </c>
      <c r="D137" s="70" t="s">
        <v>238</v>
      </c>
      <c r="E137" s="70" t="s">
        <v>418</v>
      </c>
      <c r="F137" s="35" t="s">
        <v>32</v>
      </c>
      <c r="G137" s="35"/>
      <c r="H137" s="35"/>
      <c r="I137" s="35"/>
      <c r="J137" s="3">
        <v>1</v>
      </c>
      <c r="K137" s="3">
        <v>1</v>
      </c>
      <c r="L137" s="3">
        <v>1</v>
      </c>
      <c r="M137" s="3">
        <v>1</v>
      </c>
      <c r="N137" s="3">
        <v>1</v>
      </c>
      <c r="O137" s="3">
        <v>0</v>
      </c>
      <c r="P137" s="3">
        <v>1</v>
      </c>
      <c r="Q137" s="3">
        <v>1</v>
      </c>
      <c r="R137" s="3">
        <v>1</v>
      </c>
      <c r="S137" s="3">
        <v>0</v>
      </c>
      <c r="T137" s="3">
        <v>1</v>
      </c>
      <c r="U137" s="3">
        <v>1</v>
      </c>
      <c r="V137" s="3">
        <v>1</v>
      </c>
      <c r="W137" s="3">
        <v>1</v>
      </c>
      <c r="X137" s="3">
        <v>1</v>
      </c>
      <c r="Y137" s="3">
        <v>1</v>
      </c>
      <c r="Z137" s="3">
        <v>1</v>
      </c>
      <c r="AA137" s="3">
        <v>1</v>
      </c>
      <c r="AB137" s="3">
        <v>1</v>
      </c>
      <c r="AC137" s="3">
        <v>1</v>
      </c>
      <c r="AD137" s="3">
        <v>1</v>
      </c>
      <c r="AE137" s="3">
        <v>2</v>
      </c>
      <c r="AF137" s="3">
        <v>1</v>
      </c>
      <c r="AG137" s="3">
        <v>0</v>
      </c>
      <c r="AH137" s="3">
        <v>1</v>
      </c>
      <c r="AI137" s="3">
        <v>1</v>
      </c>
      <c r="AJ137" s="3">
        <v>0</v>
      </c>
      <c r="AK137" s="3">
        <v>1</v>
      </c>
      <c r="AL137" s="3">
        <v>2</v>
      </c>
      <c r="AM137" s="3">
        <v>1</v>
      </c>
      <c r="AN137" s="3">
        <v>1</v>
      </c>
      <c r="AO137" s="3">
        <v>1</v>
      </c>
      <c r="AP137" s="3">
        <v>1</v>
      </c>
      <c r="AQ137" s="3">
        <v>1</v>
      </c>
      <c r="AR137" s="3">
        <v>1</v>
      </c>
      <c r="AS137" s="3">
        <v>0</v>
      </c>
      <c r="AT137" s="3">
        <v>1</v>
      </c>
      <c r="AU137" s="3">
        <v>1</v>
      </c>
      <c r="AV137" s="3">
        <v>0</v>
      </c>
      <c r="AW137" s="3">
        <v>2</v>
      </c>
      <c r="AX137" s="3">
        <v>1</v>
      </c>
      <c r="AY137" s="3">
        <v>0</v>
      </c>
      <c r="AZ137" s="16">
        <f t="shared" si="60"/>
        <v>38</v>
      </c>
      <c r="BA137" s="17">
        <f t="shared" si="61"/>
        <v>0.82608695652173914</v>
      </c>
      <c r="BB137" s="17" t="str">
        <f t="shared" si="62"/>
        <v>Aukštesnysis</v>
      </c>
      <c r="BC137" s="16">
        <f t="shared" si="63"/>
        <v>11</v>
      </c>
      <c r="BD137" s="17">
        <f t="shared" si="64"/>
        <v>0.91666666666666663</v>
      </c>
      <c r="BE137" s="16">
        <f t="shared" si="65"/>
        <v>7</v>
      </c>
      <c r="BF137" s="17">
        <f t="shared" si="66"/>
        <v>0.875</v>
      </c>
      <c r="BG137" s="16">
        <f t="shared" si="67"/>
        <v>10</v>
      </c>
      <c r="BH137" s="17">
        <f t="shared" si="68"/>
        <v>0.90909090909090906</v>
      </c>
      <c r="BI137" s="16">
        <f t="shared" si="69"/>
        <v>4</v>
      </c>
      <c r="BJ137" s="17">
        <f t="shared" si="70"/>
        <v>0.8</v>
      </c>
      <c r="BK137" s="16">
        <f t="shared" si="71"/>
        <v>6</v>
      </c>
      <c r="BL137" s="17">
        <f t="shared" si="72"/>
        <v>0.6</v>
      </c>
      <c r="BM137" s="16">
        <f t="shared" si="73"/>
        <v>14</v>
      </c>
      <c r="BN137" s="17">
        <f t="shared" si="74"/>
        <v>0.82352941176470584</v>
      </c>
      <c r="BO137" s="16">
        <f t="shared" si="75"/>
        <v>18</v>
      </c>
      <c r="BP137" s="17">
        <f t="shared" si="76"/>
        <v>0.94736842105263153</v>
      </c>
      <c r="BQ137" s="16">
        <f t="shared" si="77"/>
        <v>6</v>
      </c>
      <c r="BR137" s="17">
        <f t="shared" si="78"/>
        <v>0.6</v>
      </c>
      <c r="BS137" s="16">
        <f t="shared" si="79"/>
        <v>10</v>
      </c>
    </row>
    <row r="138" spans="1:71">
      <c r="A138" s="68" t="s">
        <v>397</v>
      </c>
      <c r="B138" s="69">
        <v>808516</v>
      </c>
      <c r="C138" s="69">
        <v>16</v>
      </c>
      <c r="D138" s="70" t="s">
        <v>120</v>
      </c>
      <c r="E138" s="70" t="s">
        <v>419</v>
      </c>
      <c r="F138" s="35" t="s">
        <v>36</v>
      </c>
      <c r="G138" s="35"/>
      <c r="H138" s="35"/>
      <c r="I138" s="35"/>
      <c r="J138" s="3">
        <v>0</v>
      </c>
      <c r="K138" s="3">
        <v>1</v>
      </c>
      <c r="L138" s="3">
        <v>1</v>
      </c>
      <c r="M138" s="3">
        <v>1</v>
      </c>
      <c r="N138" s="3">
        <v>0</v>
      </c>
      <c r="O138" s="3">
        <v>1</v>
      </c>
      <c r="P138" s="3">
        <v>1</v>
      </c>
      <c r="Q138" s="3">
        <v>1</v>
      </c>
      <c r="R138" s="3">
        <v>1</v>
      </c>
      <c r="S138" s="3">
        <v>0</v>
      </c>
      <c r="T138" s="3">
        <v>0</v>
      </c>
      <c r="U138" s="3">
        <v>1</v>
      </c>
      <c r="V138" s="3">
        <v>1</v>
      </c>
      <c r="W138" s="3">
        <v>1</v>
      </c>
      <c r="X138" s="3">
        <v>1</v>
      </c>
      <c r="Y138" s="3">
        <v>1</v>
      </c>
      <c r="Z138" s="3">
        <v>0</v>
      </c>
      <c r="AA138" s="3">
        <v>0</v>
      </c>
      <c r="AB138" s="3">
        <v>0</v>
      </c>
      <c r="AC138" s="3">
        <v>0</v>
      </c>
      <c r="AD138" s="3">
        <v>0</v>
      </c>
      <c r="AE138" s="3">
        <v>2</v>
      </c>
      <c r="AF138" s="3">
        <v>1</v>
      </c>
      <c r="AG138" s="3">
        <v>0</v>
      </c>
      <c r="AH138" s="3">
        <v>1</v>
      </c>
      <c r="AI138" s="3">
        <v>1</v>
      </c>
      <c r="AJ138" s="3">
        <v>0</v>
      </c>
      <c r="AK138" s="3">
        <v>1</v>
      </c>
      <c r="AL138" s="3">
        <v>1</v>
      </c>
      <c r="AM138" s="3">
        <v>1</v>
      </c>
      <c r="AN138" s="3">
        <v>1</v>
      </c>
      <c r="AO138" s="3">
        <v>1</v>
      </c>
      <c r="AP138" s="3">
        <v>0</v>
      </c>
      <c r="AQ138" s="3">
        <v>1</v>
      </c>
      <c r="AR138" s="3">
        <v>1</v>
      </c>
      <c r="AS138" s="3">
        <v>0</v>
      </c>
      <c r="AT138" s="3">
        <v>0</v>
      </c>
      <c r="AU138" s="3">
        <v>0</v>
      </c>
      <c r="AV138" s="3">
        <v>0</v>
      </c>
      <c r="AW138" s="3">
        <v>0</v>
      </c>
      <c r="AX138" s="3">
        <v>0</v>
      </c>
      <c r="AY138" s="3">
        <v>1</v>
      </c>
      <c r="AZ138" s="16">
        <f t="shared" si="60"/>
        <v>25</v>
      </c>
      <c r="BA138" s="17">
        <f t="shared" si="61"/>
        <v>0.54347826086956519</v>
      </c>
      <c r="BB138" s="17" t="str">
        <f t="shared" si="62"/>
        <v>Pagrindinis</v>
      </c>
      <c r="BC138" s="16">
        <f t="shared" si="63"/>
        <v>6</v>
      </c>
      <c r="BD138" s="17">
        <f t="shared" si="64"/>
        <v>0.5</v>
      </c>
      <c r="BE138" s="16">
        <f t="shared" si="65"/>
        <v>3</v>
      </c>
      <c r="BF138" s="17">
        <f t="shared" si="66"/>
        <v>0.375</v>
      </c>
      <c r="BG138" s="16">
        <f t="shared" si="67"/>
        <v>8</v>
      </c>
      <c r="BH138" s="17">
        <f t="shared" si="68"/>
        <v>0.72727272727272729</v>
      </c>
      <c r="BI138" s="16">
        <f t="shared" si="69"/>
        <v>3</v>
      </c>
      <c r="BJ138" s="17">
        <f t="shared" si="70"/>
        <v>0.6</v>
      </c>
      <c r="BK138" s="16">
        <f t="shared" si="71"/>
        <v>5</v>
      </c>
      <c r="BL138" s="17">
        <f t="shared" si="72"/>
        <v>0.5</v>
      </c>
      <c r="BM138" s="16">
        <f t="shared" si="73"/>
        <v>12</v>
      </c>
      <c r="BN138" s="17">
        <f t="shared" si="74"/>
        <v>0.70588235294117652</v>
      </c>
      <c r="BO138" s="16">
        <f t="shared" si="75"/>
        <v>8</v>
      </c>
      <c r="BP138" s="17">
        <f t="shared" si="76"/>
        <v>0.42105263157894735</v>
      </c>
      <c r="BQ138" s="16">
        <f t="shared" si="77"/>
        <v>5</v>
      </c>
      <c r="BR138" s="17">
        <f t="shared" si="78"/>
        <v>0.5</v>
      </c>
      <c r="BS138" s="16">
        <f t="shared" si="79"/>
        <v>7</v>
      </c>
    </row>
    <row r="139" spans="1:71">
      <c r="A139" s="68" t="s">
        <v>397</v>
      </c>
      <c r="B139" s="69">
        <v>808517</v>
      </c>
      <c r="C139" s="69">
        <v>17</v>
      </c>
      <c r="D139" s="70" t="s">
        <v>316</v>
      </c>
      <c r="E139" s="70" t="s">
        <v>420</v>
      </c>
      <c r="F139" s="35" t="s">
        <v>36</v>
      </c>
      <c r="G139" s="35"/>
      <c r="H139" s="35"/>
      <c r="I139" s="35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16" t="str">
        <f t="shared" si="60"/>
        <v>Tuščias</v>
      </c>
      <c r="BA139" s="17" t="str">
        <f t="shared" si="61"/>
        <v>Tuščias</v>
      </c>
      <c r="BB139" s="17" t="str">
        <f t="shared" si="62"/>
        <v>Neatliko</v>
      </c>
      <c r="BC139" s="16" t="str">
        <f t="shared" si="63"/>
        <v>Tuščias</v>
      </c>
      <c r="BD139" s="17" t="str">
        <f t="shared" si="64"/>
        <v>Tuščias</v>
      </c>
      <c r="BE139" s="16" t="str">
        <f t="shared" si="65"/>
        <v>Tuščias</v>
      </c>
      <c r="BF139" s="17" t="str">
        <f t="shared" si="66"/>
        <v>Tuščias</v>
      </c>
      <c r="BG139" s="16" t="str">
        <f t="shared" si="67"/>
        <v>Tuščias</v>
      </c>
      <c r="BH139" s="17" t="str">
        <f t="shared" si="68"/>
        <v>Tuščias</v>
      </c>
      <c r="BI139" s="16" t="str">
        <f t="shared" si="69"/>
        <v>Tuščias</v>
      </c>
      <c r="BJ139" s="17" t="str">
        <f t="shared" si="70"/>
        <v>Tuščias</v>
      </c>
      <c r="BK139" s="16" t="str">
        <f t="shared" si="71"/>
        <v>Tuščias</v>
      </c>
      <c r="BL139" s="17" t="str">
        <f t="shared" si="72"/>
        <v>Tuščias</v>
      </c>
      <c r="BM139" s="16" t="str">
        <f t="shared" si="73"/>
        <v>Tuščias</v>
      </c>
      <c r="BN139" s="17" t="str">
        <f t="shared" si="74"/>
        <v>Tuščias</v>
      </c>
      <c r="BO139" s="16" t="str">
        <f t="shared" si="75"/>
        <v>Tuščias</v>
      </c>
      <c r="BP139" s="17" t="str">
        <f t="shared" si="76"/>
        <v>Tuščias</v>
      </c>
      <c r="BQ139" s="16" t="str">
        <f t="shared" si="77"/>
        <v>Tuščias</v>
      </c>
      <c r="BR139" s="17" t="str">
        <f t="shared" si="78"/>
        <v>Tuščias</v>
      </c>
      <c r="BS139" s="16" t="str">
        <f t="shared" si="79"/>
        <v>Tuščias</v>
      </c>
    </row>
    <row r="140" spans="1:71">
      <c r="A140" s="68" t="s">
        <v>397</v>
      </c>
      <c r="B140" s="69">
        <v>808518</v>
      </c>
      <c r="C140" s="69">
        <v>18</v>
      </c>
      <c r="D140" s="70" t="s">
        <v>421</v>
      </c>
      <c r="E140" s="70" t="s">
        <v>422</v>
      </c>
      <c r="F140" s="35" t="s">
        <v>32</v>
      </c>
      <c r="G140" s="35"/>
      <c r="H140" s="35"/>
      <c r="I140" s="35"/>
      <c r="J140" s="3">
        <v>1</v>
      </c>
      <c r="K140" s="3">
        <v>1</v>
      </c>
      <c r="L140" s="3">
        <v>1</v>
      </c>
      <c r="M140" s="3">
        <v>1</v>
      </c>
      <c r="N140" s="3">
        <v>0</v>
      </c>
      <c r="O140" s="3">
        <v>0</v>
      </c>
      <c r="P140" s="3">
        <v>1</v>
      </c>
      <c r="Q140" s="3">
        <v>1</v>
      </c>
      <c r="R140" s="3">
        <v>1</v>
      </c>
      <c r="S140" s="3">
        <v>1</v>
      </c>
      <c r="T140" s="3">
        <v>0</v>
      </c>
      <c r="U140" s="3">
        <v>1</v>
      </c>
      <c r="V140" s="3">
        <v>0</v>
      </c>
      <c r="W140" s="3">
        <v>1</v>
      </c>
      <c r="X140" s="3">
        <v>1</v>
      </c>
      <c r="Y140" s="3">
        <v>1</v>
      </c>
      <c r="Z140" s="3">
        <v>1</v>
      </c>
      <c r="AA140" s="3">
        <v>1</v>
      </c>
      <c r="AB140" s="3">
        <v>1</v>
      </c>
      <c r="AC140" s="3">
        <v>1</v>
      </c>
      <c r="AD140" s="3">
        <v>1</v>
      </c>
      <c r="AE140" s="3">
        <v>2</v>
      </c>
      <c r="AF140" s="3">
        <v>0</v>
      </c>
      <c r="AG140" s="3">
        <v>0</v>
      </c>
      <c r="AH140" s="3">
        <v>1</v>
      </c>
      <c r="AI140" s="3">
        <v>1</v>
      </c>
      <c r="AJ140" s="3">
        <v>0</v>
      </c>
      <c r="AK140" s="3">
        <v>1</v>
      </c>
      <c r="AL140" s="3">
        <v>2</v>
      </c>
      <c r="AM140" s="3">
        <v>1</v>
      </c>
      <c r="AN140" s="3">
        <v>1</v>
      </c>
      <c r="AO140" s="3">
        <v>1</v>
      </c>
      <c r="AP140" s="3">
        <v>1</v>
      </c>
      <c r="AQ140" s="3">
        <v>1</v>
      </c>
      <c r="AR140" s="3">
        <v>1</v>
      </c>
      <c r="AS140" s="3">
        <v>1</v>
      </c>
      <c r="AT140" s="3">
        <v>1</v>
      </c>
      <c r="AU140" s="3">
        <v>0</v>
      </c>
      <c r="AV140" s="3">
        <v>1</v>
      </c>
      <c r="AW140" s="3">
        <v>2</v>
      </c>
      <c r="AX140" s="3">
        <v>0</v>
      </c>
      <c r="AY140" s="3">
        <v>1</v>
      </c>
      <c r="AZ140" s="16">
        <f t="shared" si="60"/>
        <v>36</v>
      </c>
      <c r="BA140" s="17">
        <f t="shared" si="61"/>
        <v>0.78260869565217395</v>
      </c>
      <c r="BB140" s="17" t="str">
        <f t="shared" si="62"/>
        <v>Pagrindinis</v>
      </c>
      <c r="BC140" s="16">
        <f t="shared" si="63"/>
        <v>10</v>
      </c>
      <c r="BD140" s="17">
        <f t="shared" si="64"/>
        <v>0.83333333333333337</v>
      </c>
      <c r="BE140" s="16">
        <f t="shared" si="65"/>
        <v>8</v>
      </c>
      <c r="BF140" s="17">
        <f t="shared" si="66"/>
        <v>1</v>
      </c>
      <c r="BG140" s="16">
        <f t="shared" si="67"/>
        <v>9</v>
      </c>
      <c r="BH140" s="17">
        <f t="shared" si="68"/>
        <v>0.81818181818181823</v>
      </c>
      <c r="BI140" s="16">
        <f t="shared" si="69"/>
        <v>3</v>
      </c>
      <c r="BJ140" s="17">
        <f t="shared" si="70"/>
        <v>0.6</v>
      </c>
      <c r="BK140" s="16">
        <f t="shared" si="71"/>
        <v>6</v>
      </c>
      <c r="BL140" s="17">
        <f t="shared" si="72"/>
        <v>0.6</v>
      </c>
      <c r="BM140" s="16">
        <f t="shared" si="73"/>
        <v>16</v>
      </c>
      <c r="BN140" s="17">
        <f t="shared" si="74"/>
        <v>0.94117647058823528</v>
      </c>
      <c r="BO140" s="16">
        <f t="shared" si="75"/>
        <v>14</v>
      </c>
      <c r="BP140" s="17">
        <f t="shared" si="76"/>
        <v>0.73684210526315785</v>
      </c>
      <c r="BQ140" s="16">
        <f t="shared" si="77"/>
        <v>6</v>
      </c>
      <c r="BR140" s="17">
        <f t="shared" si="78"/>
        <v>0.6</v>
      </c>
      <c r="BS140" s="16">
        <f t="shared" si="79"/>
        <v>9</v>
      </c>
    </row>
    <row r="141" spans="1:71">
      <c r="A141" s="68" t="s">
        <v>397</v>
      </c>
      <c r="B141" s="69">
        <v>808519</v>
      </c>
      <c r="C141" s="69">
        <v>19</v>
      </c>
      <c r="D141" s="70" t="s">
        <v>353</v>
      </c>
      <c r="E141" s="70" t="s">
        <v>423</v>
      </c>
      <c r="F141" s="35" t="s">
        <v>32</v>
      </c>
      <c r="G141" s="35"/>
      <c r="H141" s="35"/>
      <c r="I141" s="35"/>
      <c r="J141" s="3">
        <v>1</v>
      </c>
      <c r="K141" s="3">
        <v>1</v>
      </c>
      <c r="L141" s="3">
        <v>1</v>
      </c>
      <c r="M141" s="3">
        <v>1</v>
      </c>
      <c r="N141" s="3">
        <v>0</v>
      </c>
      <c r="O141" s="3">
        <v>0</v>
      </c>
      <c r="P141" s="3">
        <v>1</v>
      </c>
      <c r="Q141" s="3">
        <v>1</v>
      </c>
      <c r="R141" s="3">
        <v>1</v>
      </c>
      <c r="S141" s="3">
        <v>0</v>
      </c>
      <c r="T141" s="3">
        <v>1</v>
      </c>
      <c r="U141" s="3">
        <v>1</v>
      </c>
      <c r="V141" s="3">
        <v>0</v>
      </c>
      <c r="W141" s="3">
        <v>0</v>
      </c>
      <c r="X141" s="3">
        <v>0</v>
      </c>
      <c r="Y141" s="3">
        <v>1</v>
      </c>
      <c r="Z141" s="3">
        <v>1</v>
      </c>
      <c r="AA141" s="3">
        <v>1</v>
      </c>
      <c r="AB141" s="3">
        <v>0</v>
      </c>
      <c r="AC141" s="3">
        <v>1</v>
      </c>
      <c r="AD141" s="3">
        <v>1</v>
      </c>
      <c r="AE141" s="3">
        <v>2</v>
      </c>
      <c r="AF141" s="3">
        <v>1</v>
      </c>
      <c r="AG141" s="3">
        <v>0</v>
      </c>
      <c r="AH141" s="3">
        <v>0</v>
      </c>
      <c r="AI141" s="3">
        <v>1</v>
      </c>
      <c r="AJ141" s="3">
        <v>0</v>
      </c>
      <c r="AK141" s="3">
        <v>1</v>
      </c>
      <c r="AL141" s="3">
        <v>0</v>
      </c>
      <c r="AM141" s="3">
        <v>1</v>
      </c>
      <c r="AN141" s="3">
        <v>1</v>
      </c>
      <c r="AO141" s="3">
        <v>1</v>
      </c>
      <c r="AP141" s="3">
        <v>1</v>
      </c>
      <c r="AQ141" s="3">
        <v>1</v>
      </c>
      <c r="AR141" s="3">
        <v>0</v>
      </c>
      <c r="AS141" s="3">
        <v>0</v>
      </c>
      <c r="AT141" s="3">
        <v>0</v>
      </c>
      <c r="AU141" s="3">
        <v>0</v>
      </c>
      <c r="AV141" s="3">
        <v>1</v>
      </c>
      <c r="AW141" s="3">
        <v>0</v>
      </c>
      <c r="AX141" s="3">
        <v>0</v>
      </c>
      <c r="AY141" s="3">
        <v>0</v>
      </c>
      <c r="AZ141" s="16">
        <f t="shared" si="60"/>
        <v>25</v>
      </c>
      <c r="BA141" s="17">
        <f t="shared" si="61"/>
        <v>0.54347826086956519</v>
      </c>
      <c r="BB141" s="17" t="str">
        <f t="shared" si="62"/>
        <v>Pagrindinis</v>
      </c>
      <c r="BC141" s="16">
        <f t="shared" si="63"/>
        <v>10</v>
      </c>
      <c r="BD141" s="17">
        <f t="shared" si="64"/>
        <v>0.83333333333333337</v>
      </c>
      <c r="BE141" s="16">
        <f t="shared" si="65"/>
        <v>3</v>
      </c>
      <c r="BF141" s="17">
        <f t="shared" si="66"/>
        <v>0.375</v>
      </c>
      <c r="BG141" s="16">
        <f t="shared" si="67"/>
        <v>6</v>
      </c>
      <c r="BH141" s="17">
        <f t="shared" si="68"/>
        <v>0.54545454545454541</v>
      </c>
      <c r="BI141" s="16">
        <f t="shared" si="69"/>
        <v>2</v>
      </c>
      <c r="BJ141" s="17">
        <f t="shared" si="70"/>
        <v>0.4</v>
      </c>
      <c r="BK141" s="16">
        <f t="shared" si="71"/>
        <v>4</v>
      </c>
      <c r="BL141" s="17">
        <f t="shared" si="72"/>
        <v>0.4</v>
      </c>
      <c r="BM141" s="16">
        <f t="shared" si="73"/>
        <v>10</v>
      </c>
      <c r="BN141" s="17">
        <f t="shared" si="74"/>
        <v>0.58823529411764708</v>
      </c>
      <c r="BO141" s="16">
        <f t="shared" si="75"/>
        <v>11</v>
      </c>
      <c r="BP141" s="17">
        <f t="shared" si="76"/>
        <v>0.57894736842105265</v>
      </c>
      <c r="BQ141" s="16">
        <f t="shared" si="77"/>
        <v>4</v>
      </c>
      <c r="BR141" s="17">
        <f t="shared" si="78"/>
        <v>0.4</v>
      </c>
      <c r="BS141" s="16">
        <f t="shared" si="79"/>
        <v>7</v>
      </c>
    </row>
    <row r="142" spans="1:71">
      <c r="A142" s="68" t="s">
        <v>397</v>
      </c>
      <c r="B142" s="69">
        <v>808520</v>
      </c>
      <c r="C142" s="69">
        <v>20</v>
      </c>
      <c r="D142" s="70" t="s">
        <v>329</v>
      </c>
      <c r="E142" s="70" t="s">
        <v>424</v>
      </c>
      <c r="F142" s="35" t="s">
        <v>36</v>
      </c>
      <c r="G142" s="35"/>
      <c r="H142" s="35"/>
      <c r="I142" s="35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16" t="str">
        <f t="shared" si="60"/>
        <v>Tuščias</v>
      </c>
      <c r="BA142" s="17" t="str">
        <f t="shared" si="61"/>
        <v>Tuščias</v>
      </c>
      <c r="BB142" s="17" t="str">
        <f t="shared" si="62"/>
        <v>Neatliko</v>
      </c>
      <c r="BC142" s="16" t="str">
        <f t="shared" si="63"/>
        <v>Tuščias</v>
      </c>
      <c r="BD142" s="17" t="str">
        <f t="shared" si="64"/>
        <v>Tuščias</v>
      </c>
      <c r="BE142" s="16" t="str">
        <f t="shared" si="65"/>
        <v>Tuščias</v>
      </c>
      <c r="BF142" s="17" t="str">
        <f t="shared" si="66"/>
        <v>Tuščias</v>
      </c>
      <c r="BG142" s="16" t="str">
        <f t="shared" si="67"/>
        <v>Tuščias</v>
      </c>
      <c r="BH142" s="17" t="str">
        <f t="shared" si="68"/>
        <v>Tuščias</v>
      </c>
      <c r="BI142" s="16" t="str">
        <f t="shared" si="69"/>
        <v>Tuščias</v>
      </c>
      <c r="BJ142" s="17" t="str">
        <f t="shared" si="70"/>
        <v>Tuščias</v>
      </c>
      <c r="BK142" s="16" t="str">
        <f t="shared" si="71"/>
        <v>Tuščias</v>
      </c>
      <c r="BL142" s="17" t="str">
        <f t="shared" si="72"/>
        <v>Tuščias</v>
      </c>
      <c r="BM142" s="16" t="str">
        <f t="shared" si="73"/>
        <v>Tuščias</v>
      </c>
      <c r="BN142" s="17" t="str">
        <f t="shared" si="74"/>
        <v>Tuščias</v>
      </c>
      <c r="BO142" s="16" t="str">
        <f t="shared" si="75"/>
        <v>Tuščias</v>
      </c>
      <c r="BP142" s="17" t="str">
        <f t="shared" si="76"/>
        <v>Tuščias</v>
      </c>
      <c r="BQ142" s="16" t="str">
        <f t="shared" si="77"/>
        <v>Tuščias</v>
      </c>
      <c r="BR142" s="17" t="str">
        <f t="shared" si="78"/>
        <v>Tuščias</v>
      </c>
      <c r="BS142" s="16" t="str">
        <f t="shared" si="79"/>
        <v>Tuščias</v>
      </c>
    </row>
    <row r="143" spans="1:71">
      <c r="A143" s="68" t="s">
        <v>397</v>
      </c>
      <c r="B143" s="69">
        <v>808521</v>
      </c>
      <c r="C143" s="69">
        <v>21</v>
      </c>
      <c r="D143" s="70" t="s">
        <v>425</v>
      </c>
      <c r="E143" s="70" t="s">
        <v>426</v>
      </c>
      <c r="F143" s="35" t="s">
        <v>32</v>
      </c>
      <c r="G143" s="35"/>
      <c r="H143" s="35"/>
      <c r="I143" s="35"/>
      <c r="J143" s="3">
        <v>1</v>
      </c>
      <c r="K143" s="3">
        <v>1</v>
      </c>
      <c r="L143" s="3">
        <v>1</v>
      </c>
      <c r="M143" s="3">
        <v>1</v>
      </c>
      <c r="N143" s="3">
        <v>0</v>
      </c>
      <c r="O143" s="3">
        <v>0</v>
      </c>
      <c r="P143" s="3">
        <v>1</v>
      </c>
      <c r="Q143" s="3">
        <v>1</v>
      </c>
      <c r="R143" s="3">
        <v>1</v>
      </c>
      <c r="S143" s="3">
        <v>1</v>
      </c>
      <c r="T143" s="3">
        <v>1</v>
      </c>
      <c r="U143" s="3">
        <v>1</v>
      </c>
      <c r="V143" s="3">
        <v>0</v>
      </c>
      <c r="W143" s="3">
        <v>1</v>
      </c>
      <c r="X143" s="3">
        <v>1</v>
      </c>
      <c r="Y143" s="3">
        <v>0</v>
      </c>
      <c r="Z143" s="3">
        <v>1</v>
      </c>
      <c r="AA143" s="3">
        <v>0</v>
      </c>
      <c r="AB143" s="3">
        <v>1</v>
      </c>
      <c r="AC143" s="3">
        <v>1</v>
      </c>
      <c r="AD143" s="3">
        <v>1</v>
      </c>
      <c r="AE143" s="3">
        <v>2</v>
      </c>
      <c r="AF143" s="3">
        <v>0</v>
      </c>
      <c r="AG143" s="3">
        <v>0</v>
      </c>
      <c r="AH143" s="3">
        <v>1</v>
      </c>
      <c r="AI143" s="3">
        <v>1</v>
      </c>
      <c r="AJ143" s="3">
        <v>0</v>
      </c>
      <c r="AK143" s="3">
        <v>1</v>
      </c>
      <c r="AL143" s="3">
        <v>2</v>
      </c>
      <c r="AM143" s="3">
        <v>1</v>
      </c>
      <c r="AN143" s="3">
        <v>1</v>
      </c>
      <c r="AO143" s="3">
        <v>1</v>
      </c>
      <c r="AP143" s="3">
        <v>1</v>
      </c>
      <c r="AQ143" s="3">
        <v>1</v>
      </c>
      <c r="AR143" s="3">
        <v>0</v>
      </c>
      <c r="AS143" s="3">
        <v>0</v>
      </c>
      <c r="AT143" s="3">
        <v>0</v>
      </c>
      <c r="AU143" s="3">
        <v>0</v>
      </c>
      <c r="AV143" s="3">
        <v>0</v>
      </c>
      <c r="AW143" s="3">
        <v>0</v>
      </c>
      <c r="AX143" s="3">
        <v>0</v>
      </c>
      <c r="AY143" s="3">
        <v>1</v>
      </c>
      <c r="AZ143" s="16">
        <f t="shared" si="60"/>
        <v>29</v>
      </c>
      <c r="BA143" s="17">
        <f t="shared" si="61"/>
        <v>0.63043478260869568</v>
      </c>
      <c r="BB143" s="17" t="str">
        <f t="shared" si="62"/>
        <v>Pagrindinis</v>
      </c>
      <c r="BC143" s="16">
        <f t="shared" si="63"/>
        <v>10</v>
      </c>
      <c r="BD143" s="17">
        <f t="shared" si="64"/>
        <v>0.83333333333333337</v>
      </c>
      <c r="BE143" s="16">
        <f t="shared" si="65"/>
        <v>3</v>
      </c>
      <c r="BF143" s="17">
        <f t="shared" si="66"/>
        <v>0.375</v>
      </c>
      <c r="BG143" s="16">
        <f t="shared" si="67"/>
        <v>9</v>
      </c>
      <c r="BH143" s="17">
        <f t="shared" si="68"/>
        <v>0.81818181818181823</v>
      </c>
      <c r="BI143" s="16">
        <f t="shared" si="69"/>
        <v>3</v>
      </c>
      <c r="BJ143" s="17">
        <f t="shared" si="70"/>
        <v>0.6</v>
      </c>
      <c r="BK143" s="16">
        <f t="shared" si="71"/>
        <v>4</v>
      </c>
      <c r="BL143" s="17">
        <f t="shared" si="72"/>
        <v>0.4</v>
      </c>
      <c r="BM143" s="16">
        <f t="shared" si="73"/>
        <v>13</v>
      </c>
      <c r="BN143" s="17">
        <f t="shared" si="74"/>
        <v>0.76470588235294112</v>
      </c>
      <c r="BO143" s="16">
        <f t="shared" si="75"/>
        <v>12</v>
      </c>
      <c r="BP143" s="17">
        <f t="shared" si="76"/>
        <v>0.63157894736842102</v>
      </c>
      <c r="BQ143" s="16">
        <f t="shared" si="77"/>
        <v>4</v>
      </c>
      <c r="BR143" s="17">
        <f t="shared" si="78"/>
        <v>0.4</v>
      </c>
      <c r="BS143" s="16">
        <f t="shared" si="79"/>
        <v>8</v>
      </c>
    </row>
    <row r="144" spans="1:71">
      <c r="A144" s="68" t="s">
        <v>397</v>
      </c>
      <c r="B144" s="69">
        <v>808522</v>
      </c>
      <c r="C144" s="69">
        <v>22</v>
      </c>
      <c r="D144" s="70" t="s">
        <v>33</v>
      </c>
      <c r="E144" s="70" t="s">
        <v>427</v>
      </c>
      <c r="F144" s="35" t="s">
        <v>32</v>
      </c>
      <c r="G144" s="35"/>
      <c r="H144" s="35"/>
      <c r="I144" s="35"/>
      <c r="J144" s="3">
        <v>1</v>
      </c>
      <c r="K144" s="3">
        <v>1</v>
      </c>
      <c r="L144" s="3">
        <v>1</v>
      </c>
      <c r="M144" s="3">
        <v>1</v>
      </c>
      <c r="N144" s="3">
        <v>2</v>
      </c>
      <c r="O144" s="3">
        <v>1</v>
      </c>
      <c r="P144" s="3">
        <v>1</v>
      </c>
      <c r="Q144" s="3">
        <v>1</v>
      </c>
      <c r="R144" s="3">
        <v>1</v>
      </c>
      <c r="S144" s="3">
        <v>0</v>
      </c>
      <c r="T144" s="3">
        <v>1</v>
      </c>
      <c r="U144" s="3">
        <v>1</v>
      </c>
      <c r="V144" s="3">
        <v>1</v>
      </c>
      <c r="W144" s="3">
        <v>1</v>
      </c>
      <c r="X144" s="3">
        <v>1</v>
      </c>
      <c r="Y144" s="3">
        <v>1</v>
      </c>
      <c r="Z144" s="3">
        <v>1</v>
      </c>
      <c r="AA144" s="3">
        <v>1</v>
      </c>
      <c r="AB144" s="3">
        <v>1</v>
      </c>
      <c r="AC144" s="3">
        <v>1</v>
      </c>
      <c r="AD144" s="3">
        <v>1</v>
      </c>
      <c r="AE144" s="3">
        <v>2</v>
      </c>
      <c r="AF144" s="3">
        <v>1</v>
      </c>
      <c r="AG144" s="3">
        <v>1</v>
      </c>
      <c r="AH144" s="3">
        <v>1</v>
      </c>
      <c r="AI144" s="3">
        <v>1</v>
      </c>
      <c r="AJ144" s="3">
        <v>1</v>
      </c>
      <c r="AK144" s="3">
        <v>1</v>
      </c>
      <c r="AL144" s="3">
        <v>1</v>
      </c>
      <c r="AM144" s="3">
        <v>1</v>
      </c>
      <c r="AN144" s="3">
        <v>1</v>
      </c>
      <c r="AO144" s="3">
        <v>1</v>
      </c>
      <c r="AP144" s="3">
        <v>1</v>
      </c>
      <c r="AQ144" s="3">
        <v>1</v>
      </c>
      <c r="AR144" s="3">
        <v>1</v>
      </c>
      <c r="AS144" s="3">
        <v>1</v>
      </c>
      <c r="AT144" s="3">
        <v>1</v>
      </c>
      <c r="AU144" s="3">
        <v>0</v>
      </c>
      <c r="AV144" s="3">
        <v>1</v>
      </c>
      <c r="AW144" s="3">
        <v>2</v>
      </c>
      <c r="AX144" s="3">
        <v>1</v>
      </c>
      <c r="AY144" s="3">
        <v>1</v>
      </c>
      <c r="AZ144" s="16">
        <f t="shared" si="60"/>
        <v>43</v>
      </c>
      <c r="BA144" s="17">
        <f t="shared" si="61"/>
        <v>0.93478260869565222</v>
      </c>
      <c r="BB144" s="17" t="str">
        <f t="shared" si="62"/>
        <v>Aukštesnysis</v>
      </c>
      <c r="BC144" s="16">
        <f t="shared" si="63"/>
        <v>11</v>
      </c>
      <c r="BD144" s="17">
        <f t="shared" si="64"/>
        <v>0.91666666666666663</v>
      </c>
      <c r="BE144" s="16">
        <f t="shared" si="65"/>
        <v>8</v>
      </c>
      <c r="BF144" s="17">
        <f t="shared" si="66"/>
        <v>1</v>
      </c>
      <c r="BG144" s="16">
        <f t="shared" si="67"/>
        <v>11</v>
      </c>
      <c r="BH144" s="17">
        <f t="shared" si="68"/>
        <v>1</v>
      </c>
      <c r="BI144" s="16">
        <f t="shared" si="69"/>
        <v>5</v>
      </c>
      <c r="BJ144" s="17">
        <f t="shared" si="70"/>
        <v>1</v>
      </c>
      <c r="BK144" s="16">
        <f t="shared" si="71"/>
        <v>8</v>
      </c>
      <c r="BL144" s="17">
        <f t="shared" si="72"/>
        <v>0.8</v>
      </c>
      <c r="BM144" s="16">
        <f t="shared" si="73"/>
        <v>17</v>
      </c>
      <c r="BN144" s="17">
        <f t="shared" si="74"/>
        <v>1</v>
      </c>
      <c r="BO144" s="16">
        <f t="shared" si="75"/>
        <v>18</v>
      </c>
      <c r="BP144" s="17">
        <f t="shared" si="76"/>
        <v>0.94736842105263153</v>
      </c>
      <c r="BQ144" s="16">
        <f t="shared" si="77"/>
        <v>8</v>
      </c>
      <c r="BR144" s="17">
        <f t="shared" si="78"/>
        <v>0.8</v>
      </c>
      <c r="BS144" s="16">
        <f t="shared" si="79"/>
        <v>10</v>
      </c>
    </row>
    <row r="145" spans="1:71">
      <c r="A145" s="68" t="s">
        <v>397</v>
      </c>
      <c r="B145" s="69">
        <v>808523</v>
      </c>
      <c r="C145" s="69">
        <v>23</v>
      </c>
      <c r="D145" s="70" t="s">
        <v>241</v>
      </c>
      <c r="E145" s="70" t="s">
        <v>428</v>
      </c>
      <c r="F145" s="35" t="s">
        <v>32</v>
      </c>
      <c r="G145" s="35"/>
      <c r="H145" s="35"/>
      <c r="I145" s="35"/>
      <c r="J145" s="3">
        <v>1</v>
      </c>
      <c r="K145" s="3">
        <v>1</v>
      </c>
      <c r="L145" s="3">
        <v>1</v>
      </c>
      <c r="M145" s="3">
        <v>1</v>
      </c>
      <c r="N145" s="3">
        <v>0</v>
      </c>
      <c r="O145" s="3">
        <v>1</v>
      </c>
      <c r="P145" s="3">
        <v>1</v>
      </c>
      <c r="Q145" s="3">
        <v>1</v>
      </c>
      <c r="R145" s="3">
        <v>1</v>
      </c>
      <c r="S145" s="3">
        <v>0</v>
      </c>
      <c r="T145" s="3">
        <v>1</v>
      </c>
      <c r="U145" s="3">
        <v>1</v>
      </c>
      <c r="V145" s="3">
        <v>1</v>
      </c>
      <c r="W145" s="3">
        <v>1</v>
      </c>
      <c r="X145" s="3">
        <v>1</v>
      </c>
      <c r="Y145" s="3">
        <v>0</v>
      </c>
      <c r="Z145" s="3">
        <v>0</v>
      </c>
      <c r="AA145" s="3">
        <v>1</v>
      </c>
      <c r="AB145" s="3">
        <v>0</v>
      </c>
      <c r="AC145" s="3">
        <v>1</v>
      </c>
      <c r="AD145" s="3">
        <v>0</v>
      </c>
      <c r="AE145" s="3">
        <v>2</v>
      </c>
      <c r="AF145" s="3">
        <v>1</v>
      </c>
      <c r="AG145" s="3">
        <v>0</v>
      </c>
      <c r="AH145" s="3">
        <v>0</v>
      </c>
      <c r="AI145" s="3">
        <v>1</v>
      </c>
      <c r="AJ145" s="3">
        <v>0</v>
      </c>
      <c r="AK145" s="3">
        <v>1</v>
      </c>
      <c r="AL145" s="3">
        <v>0</v>
      </c>
      <c r="AM145" s="3">
        <v>1</v>
      </c>
      <c r="AN145" s="3">
        <v>1</v>
      </c>
      <c r="AO145" s="3">
        <v>1</v>
      </c>
      <c r="AP145" s="3">
        <v>1</v>
      </c>
      <c r="AQ145" s="3">
        <v>1</v>
      </c>
      <c r="AR145" s="3">
        <v>1</v>
      </c>
      <c r="AS145" s="3">
        <v>0</v>
      </c>
      <c r="AT145" s="3">
        <v>0</v>
      </c>
      <c r="AU145" s="3">
        <v>0</v>
      </c>
      <c r="AV145" s="3">
        <v>0</v>
      </c>
      <c r="AW145" s="3">
        <v>0</v>
      </c>
      <c r="AX145" s="3">
        <v>1</v>
      </c>
      <c r="AY145" s="3">
        <v>1</v>
      </c>
      <c r="AZ145" s="16">
        <f t="shared" si="60"/>
        <v>28</v>
      </c>
      <c r="BA145" s="17">
        <f t="shared" si="61"/>
        <v>0.60869565217391308</v>
      </c>
      <c r="BB145" s="17" t="str">
        <f t="shared" si="62"/>
        <v>Pagrindinis</v>
      </c>
      <c r="BC145" s="16">
        <f t="shared" si="63"/>
        <v>8</v>
      </c>
      <c r="BD145" s="17">
        <f t="shared" si="64"/>
        <v>0.66666666666666663</v>
      </c>
      <c r="BE145" s="16">
        <f t="shared" si="65"/>
        <v>2</v>
      </c>
      <c r="BF145" s="17">
        <f t="shared" si="66"/>
        <v>0.25</v>
      </c>
      <c r="BG145" s="16">
        <f t="shared" si="67"/>
        <v>11</v>
      </c>
      <c r="BH145" s="17">
        <f t="shared" si="68"/>
        <v>1</v>
      </c>
      <c r="BI145" s="16">
        <f t="shared" si="69"/>
        <v>2</v>
      </c>
      <c r="BJ145" s="17">
        <f t="shared" si="70"/>
        <v>0.4</v>
      </c>
      <c r="BK145" s="16">
        <f t="shared" si="71"/>
        <v>5</v>
      </c>
      <c r="BL145" s="17">
        <f t="shared" si="72"/>
        <v>0.5</v>
      </c>
      <c r="BM145" s="16">
        <f t="shared" si="73"/>
        <v>14</v>
      </c>
      <c r="BN145" s="17">
        <f t="shared" si="74"/>
        <v>0.82352941176470584</v>
      </c>
      <c r="BO145" s="16">
        <f t="shared" si="75"/>
        <v>9</v>
      </c>
      <c r="BP145" s="17">
        <f t="shared" si="76"/>
        <v>0.47368421052631576</v>
      </c>
      <c r="BQ145" s="16">
        <f t="shared" si="77"/>
        <v>5</v>
      </c>
      <c r="BR145" s="17">
        <f t="shared" si="78"/>
        <v>0.5</v>
      </c>
      <c r="BS145" s="16">
        <f t="shared" si="79"/>
        <v>8</v>
      </c>
    </row>
    <row r="146" spans="1:71">
      <c r="A146" s="68" t="s">
        <v>397</v>
      </c>
      <c r="B146" s="69">
        <v>808524</v>
      </c>
      <c r="C146" s="69">
        <v>24</v>
      </c>
      <c r="D146" s="70" t="s">
        <v>429</v>
      </c>
      <c r="E146" s="70" t="s">
        <v>430</v>
      </c>
      <c r="F146" s="35" t="s">
        <v>36</v>
      </c>
      <c r="G146" s="35"/>
      <c r="H146" s="35"/>
      <c r="I146" s="35"/>
      <c r="J146" s="3">
        <v>1</v>
      </c>
      <c r="K146" s="3">
        <v>1</v>
      </c>
      <c r="L146" s="3">
        <v>1</v>
      </c>
      <c r="M146" s="3">
        <v>1</v>
      </c>
      <c r="N146" s="3">
        <v>0</v>
      </c>
      <c r="O146" s="3">
        <v>0</v>
      </c>
      <c r="P146" s="3">
        <v>1</v>
      </c>
      <c r="Q146" s="3">
        <v>1</v>
      </c>
      <c r="R146" s="3">
        <v>1</v>
      </c>
      <c r="S146" s="3">
        <v>0</v>
      </c>
      <c r="T146" s="3">
        <v>1</v>
      </c>
      <c r="U146" s="3">
        <v>1</v>
      </c>
      <c r="V146" s="3">
        <v>0</v>
      </c>
      <c r="W146" s="3">
        <v>1</v>
      </c>
      <c r="X146" s="3">
        <v>1</v>
      </c>
      <c r="Y146" s="3">
        <v>1</v>
      </c>
      <c r="Z146" s="3">
        <v>1</v>
      </c>
      <c r="AA146" s="3">
        <v>0</v>
      </c>
      <c r="AB146" s="3">
        <v>0</v>
      </c>
      <c r="AC146" s="3">
        <v>1</v>
      </c>
      <c r="AD146" s="3">
        <v>1</v>
      </c>
      <c r="AE146" s="3">
        <v>1</v>
      </c>
      <c r="AF146" s="3">
        <v>1</v>
      </c>
      <c r="AG146" s="3">
        <v>0</v>
      </c>
      <c r="AH146" s="3">
        <v>1</v>
      </c>
      <c r="AI146" s="3">
        <v>1</v>
      </c>
      <c r="AJ146" s="3">
        <v>1</v>
      </c>
      <c r="AK146" s="3">
        <v>1</v>
      </c>
      <c r="AL146" s="3">
        <v>2</v>
      </c>
      <c r="AM146" s="3">
        <v>1</v>
      </c>
      <c r="AN146" s="3">
        <v>1</v>
      </c>
      <c r="AO146" s="3">
        <v>1</v>
      </c>
      <c r="AP146" s="3">
        <v>1</v>
      </c>
      <c r="AQ146" s="3">
        <v>1</v>
      </c>
      <c r="AR146" s="3">
        <v>0</v>
      </c>
      <c r="AS146" s="3">
        <v>1</v>
      </c>
      <c r="AT146" s="3">
        <v>1</v>
      </c>
      <c r="AU146" s="3">
        <v>1</v>
      </c>
      <c r="AV146" s="3">
        <v>0</v>
      </c>
      <c r="AW146" s="3">
        <v>2</v>
      </c>
      <c r="AX146" s="3">
        <v>1</v>
      </c>
      <c r="AY146" s="3">
        <v>0</v>
      </c>
      <c r="AZ146" s="16">
        <f t="shared" si="60"/>
        <v>34</v>
      </c>
      <c r="BA146" s="17">
        <f t="shared" si="61"/>
        <v>0.73913043478260865</v>
      </c>
      <c r="BB146" s="17" t="str">
        <f t="shared" si="62"/>
        <v>Pagrindinis</v>
      </c>
      <c r="BC146" s="16">
        <f t="shared" si="63"/>
        <v>11</v>
      </c>
      <c r="BD146" s="17">
        <f t="shared" si="64"/>
        <v>0.91666666666666663</v>
      </c>
      <c r="BE146" s="16">
        <f t="shared" si="65"/>
        <v>7</v>
      </c>
      <c r="BF146" s="17">
        <f t="shared" si="66"/>
        <v>0.875</v>
      </c>
      <c r="BG146" s="16">
        <f t="shared" si="67"/>
        <v>9</v>
      </c>
      <c r="BH146" s="17">
        <f t="shared" si="68"/>
        <v>0.81818181818181823</v>
      </c>
      <c r="BI146" s="16">
        <f t="shared" si="69"/>
        <v>3</v>
      </c>
      <c r="BJ146" s="17">
        <f t="shared" si="70"/>
        <v>0.6</v>
      </c>
      <c r="BK146" s="16">
        <f t="shared" si="71"/>
        <v>4</v>
      </c>
      <c r="BL146" s="17">
        <f t="shared" si="72"/>
        <v>0.4</v>
      </c>
      <c r="BM146" s="16">
        <f t="shared" si="73"/>
        <v>15</v>
      </c>
      <c r="BN146" s="17">
        <f t="shared" si="74"/>
        <v>0.88235294117647056</v>
      </c>
      <c r="BO146" s="16">
        <f t="shared" si="75"/>
        <v>15</v>
      </c>
      <c r="BP146" s="17">
        <f t="shared" si="76"/>
        <v>0.78947368421052633</v>
      </c>
      <c r="BQ146" s="16">
        <f t="shared" si="77"/>
        <v>4</v>
      </c>
      <c r="BR146" s="17">
        <f t="shared" si="78"/>
        <v>0.4</v>
      </c>
      <c r="BS146" s="16">
        <f t="shared" si="79"/>
        <v>9</v>
      </c>
    </row>
    <row r="147" spans="1:71">
      <c r="A147" s="68" t="s">
        <v>397</v>
      </c>
      <c r="B147" s="69">
        <v>808525</v>
      </c>
      <c r="C147" s="69">
        <v>25</v>
      </c>
      <c r="D147" s="70" t="s">
        <v>118</v>
      </c>
      <c r="E147" s="70" t="s">
        <v>431</v>
      </c>
      <c r="F147" s="35" t="s">
        <v>32</v>
      </c>
      <c r="G147" s="35"/>
      <c r="H147" s="35"/>
      <c r="I147" s="35"/>
      <c r="J147" s="3">
        <v>1</v>
      </c>
      <c r="K147" s="3">
        <v>0</v>
      </c>
      <c r="L147" s="3">
        <v>1</v>
      </c>
      <c r="M147" s="3">
        <v>1</v>
      </c>
      <c r="N147" s="3">
        <v>2</v>
      </c>
      <c r="O147" s="3">
        <v>1</v>
      </c>
      <c r="P147" s="3">
        <v>1</v>
      </c>
      <c r="Q147" s="3">
        <v>1</v>
      </c>
      <c r="R147" s="3">
        <v>1</v>
      </c>
      <c r="S147" s="3">
        <v>1</v>
      </c>
      <c r="T147" s="3">
        <v>0</v>
      </c>
      <c r="U147" s="3">
        <v>1</v>
      </c>
      <c r="V147" s="3">
        <v>1</v>
      </c>
      <c r="W147" s="3">
        <v>0</v>
      </c>
      <c r="X147" s="3">
        <v>0</v>
      </c>
      <c r="Y147" s="3">
        <v>0</v>
      </c>
      <c r="Z147" s="3">
        <v>1</v>
      </c>
      <c r="AA147" s="3">
        <v>1</v>
      </c>
      <c r="AB147" s="3">
        <v>0</v>
      </c>
      <c r="AC147" s="3">
        <v>1</v>
      </c>
      <c r="AD147" s="3">
        <v>1</v>
      </c>
      <c r="AE147" s="3">
        <v>2</v>
      </c>
      <c r="AF147" s="3">
        <v>1</v>
      </c>
      <c r="AG147" s="3">
        <v>0</v>
      </c>
      <c r="AH147" s="3">
        <v>1</v>
      </c>
      <c r="AI147" s="3">
        <v>1</v>
      </c>
      <c r="AJ147" s="3">
        <v>0</v>
      </c>
      <c r="AK147" s="3">
        <v>1</v>
      </c>
      <c r="AL147" s="3">
        <v>1</v>
      </c>
      <c r="AM147" s="3">
        <v>0</v>
      </c>
      <c r="AN147" s="3">
        <v>1</v>
      </c>
      <c r="AO147" s="3">
        <v>1</v>
      </c>
      <c r="AP147" s="3">
        <v>1</v>
      </c>
      <c r="AQ147" s="3">
        <v>1</v>
      </c>
      <c r="AR147" s="3">
        <v>0</v>
      </c>
      <c r="AS147" s="3">
        <v>0</v>
      </c>
      <c r="AT147" s="3">
        <v>1</v>
      </c>
      <c r="AU147" s="3">
        <v>0</v>
      </c>
      <c r="AV147" s="3">
        <v>0</v>
      </c>
      <c r="AW147" s="3">
        <v>2</v>
      </c>
      <c r="AX147" s="3">
        <v>0</v>
      </c>
      <c r="AY147" s="3">
        <v>0</v>
      </c>
      <c r="AZ147" s="16">
        <f t="shared" si="60"/>
        <v>30</v>
      </c>
      <c r="BA147" s="17">
        <f t="shared" si="61"/>
        <v>0.65217391304347827</v>
      </c>
      <c r="BB147" s="17" t="str">
        <f t="shared" si="62"/>
        <v>Pagrindinis</v>
      </c>
      <c r="BC147" s="16">
        <f t="shared" si="63"/>
        <v>9</v>
      </c>
      <c r="BD147" s="17">
        <f t="shared" si="64"/>
        <v>0.75</v>
      </c>
      <c r="BE147" s="16">
        <f t="shared" si="65"/>
        <v>5</v>
      </c>
      <c r="BF147" s="17">
        <f t="shared" si="66"/>
        <v>0.625</v>
      </c>
      <c r="BG147" s="16">
        <f t="shared" si="67"/>
        <v>5</v>
      </c>
      <c r="BH147" s="17">
        <f t="shared" si="68"/>
        <v>0.45454545454545453</v>
      </c>
      <c r="BI147" s="16">
        <f t="shared" si="69"/>
        <v>5</v>
      </c>
      <c r="BJ147" s="17">
        <f t="shared" si="70"/>
        <v>1</v>
      </c>
      <c r="BK147" s="16">
        <f t="shared" si="71"/>
        <v>6</v>
      </c>
      <c r="BL147" s="17">
        <f t="shared" si="72"/>
        <v>0.6</v>
      </c>
      <c r="BM147" s="16">
        <f t="shared" si="73"/>
        <v>11</v>
      </c>
      <c r="BN147" s="17">
        <f t="shared" si="74"/>
        <v>0.6470588235294118</v>
      </c>
      <c r="BO147" s="16">
        <f t="shared" si="75"/>
        <v>13</v>
      </c>
      <c r="BP147" s="17">
        <f t="shared" si="76"/>
        <v>0.68421052631578949</v>
      </c>
      <c r="BQ147" s="16">
        <f t="shared" si="77"/>
        <v>6</v>
      </c>
      <c r="BR147" s="17">
        <f t="shared" si="78"/>
        <v>0.6</v>
      </c>
      <c r="BS147" s="16">
        <f t="shared" si="79"/>
        <v>8</v>
      </c>
    </row>
    <row r="148" spans="1:71">
      <c r="A148" s="68" t="s">
        <v>397</v>
      </c>
      <c r="B148" s="69">
        <v>808526</v>
      </c>
      <c r="C148" s="69">
        <v>26</v>
      </c>
      <c r="D148" s="70" t="s">
        <v>432</v>
      </c>
      <c r="E148" s="70" t="s">
        <v>433</v>
      </c>
      <c r="F148" s="35" t="s">
        <v>36</v>
      </c>
      <c r="G148" s="35"/>
      <c r="H148" s="35"/>
      <c r="I148" s="35"/>
      <c r="J148" s="3">
        <v>0</v>
      </c>
      <c r="K148" s="3">
        <v>1</v>
      </c>
      <c r="L148" s="3">
        <v>1</v>
      </c>
      <c r="M148" s="3">
        <v>1</v>
      </c>
      <c r="N148" s="3">
        <v>0</v>
      </c>
      <c r="O148" s="3">
        <v>0</v>
      </c>
      <c r="P148" s="3">
        <v>1</v>
      </c>
      <c r="Q148" s="3">
        <v>1</v>
      </c>
      <c r="R148" s="3">
        <v>1</v>
      </c>
      <c r="S148" s="3">
        <v>0</v>
      </c>
      <c r="T148" s="3">
        <v>0</v>
      </c>
      <c r="U148" s="3">
        <v>1</v>
      </c>
      <c r="V148" s="3">
        <v>1</v>
      </c>
      <c r="W148" s="3">
        <v>1</v>
      </c>
      <c r="X148" s="3">
        <v>1</v>
      </c>
      <c r="Y148" s="3">
        <v>1</v>
      </c>
      <c r="Z148" s="3">
        <v>0</v>
      </c>
      <c r="AA148" s="3">
        <v>0</v>
      </c>
      <c r="AB148" s="3">
        <v>0</v>
      </c>
      <c r="AC148" s="3">
        <v>1</v>
      </c>
      <c r="AD148" s="3">
        <v>0</v>
      </c>
      <c r="AE148" s="3">
        <v>1</v>
      </c>
      <c r="AF148" s="3">
        <v>0</v>
      </c>
      <c r="AG148" s="3">
        <v>0</v>
      </c>
      <c r="AH148" s="3">
        <v>1</v>
      </c>
      <c r="AI148" s="3">
        <v>1</v>
      </c>
      <c r="AJ148" s="3">
        <v>0</v>
      </c>
      <c r="AK148" s="3">
        <v>1</v>
      </c>
      <c r="AL148" s="3">
        <v>0</v>
      </c>
      <c r="AM148" s="3">
        <v>1</v>
      </c>
      <c r="AN148" s="3">
        <v>1</v>
      </c>
      <c r="AO148" s="3">
        <v>1</v>
      </c>
      <c r="AP148" s="3">
        <v>1</v>
      </c>
      <c r="AQ148" s="3">
        <v>0</v>
      </c>
      <c r="AR148" s="3">
        <v>0</v>
      </c>
      <c r="AS148" s="3">
        <v>0</v>
      </c>
      <c r="AT148" s="3">
        <v>0</v>
      </c>
      <c r="AU148" s="3">
        <v>0</v>
      </c>
      <c r="AV148" s="3">
        <v>1</v>
      </c>
      <c r="AW148" s="3">
        <v>0</v>
      </c>
      <c r="AX148" s="3">
        <v>0</v>
      </c>
      <c r="AY148" s="3">
        <v>0</v>
      </c>
      <c r="AZ148" s="16">
        <f t="shared" si="60"/>
        <v>21</v>
      </c>
      <c r="BA148" s="17">
        <f t="shared" si="61"/>
        <v>0.45652173913043476</v>
      </c>
      <c r="BB148" s="17" t="str">
        <f t="shared" si="62"/>
        <v>Patenkinamas</v>
      </c>
      <c r="BC148" s="16">
        <f t="shared" si="63"/>
        <v>6</v>
      </c>
      <c r="BD148" s="17">
        <f t="shared" si="64"/>
        <v>0.5</v>
      </c>
      <c r="BE148" s="16">
        <f t="shared" si="65"/>
        <v>3</v>
      </c>
      <c r="BF148" s="17">
        <f t="shared" si="66"/>
        <v>0.375</v>
      </c>
      <c r="BG148" s="16">
        <f t="shared" si="67"/>
        <v>6</v>
      </c>
      <c r="BH148" s="17">
        <f t="shared" si="68"/>
        <v>0.54545454545454541</v>
      </c>
      <c r="BI148" s="16">
        <f t="shared" si="69"/>
        <v>3</v>
      </c>
      <c r="BJ148" s="17">
        <f t="shared" si="70"/>
        <v>0.6</v>
      </c>
      <c r="BK148" s="16">
        <f t="shared" si="71"/>
        <v>3</v>
      </c>
      <c r="BL148" s="17">
        <f t="shared" si="72"/>
        <v>0.3</v>
      </c>
      <c r="BM148" s="16">
        <f t="shared" si="73"/>
        <v>10</v>
      </c>
      <c r="BN148" s="17">
        <f t="shared" si="74"/>
        <v>0.58823529411764708</v>
      </c>
      <c r="BO148" s="16">
        <f t="shared" si="75"/>
        <v>8</v>
      </c>
      <c r="BP148" s="17">
        <f t="shared" si="76"/>
        <v>0.42105263157894735</v>
      </c>
      <c r="BQ148" s="16">
        <f t="shared" si="77"/>
        <v>3</v>
      </c>
      <c r="BR148" s="17">
        <f t="shared" si="78"/>
        <v>0.3</v>
      </c>
      <c r="BS148" s="16">
        <f t="shared" si="79"/>
        <v>6</v>
      </c>
    </row>
    <row r="149" spans="1:71">
      <c r="A149" s="68" t="s">
        <v>397</v>
      </c>
      <c r="B149" s="69">
        <v>808527</v>
      </c>
      <c r="C149" s="69">
        <v>27</v>
      </c>
      <c r="D149" s="70" t="s">
        <v>434</v>
      </c>
      <c r="E149" s="70" t="s">
        <v>435</v>
      </c>
      <c r="F149" s="35" t="s">
        <v>32</v>
      </c>
      <c r="G149" s="35"/>
      <c r="H149" s="35"/>
      <c r="I149" s="35"/>
      <c r="J149" s="3">
        <v>1</v>
      </c>
      <c r="K149" s="3">
        <v>1</v>
      </c>
      <c r="L149" s="3">
        <v>1</v>
      </c>
      <c r="M149" s="3">
        <v>1</v>
      </c>
      <c r="N149" s="3">
        <v>1</v>
      </c>
      <c r="O149" s="3">
        <v>1</v>
      </c>
      <c r="P149" s="3">
        <v>1</v>
      </c>
      <c r="Q149" s="3">
        <v>1</v>
      </c>
      <c r="R149" s="3">
        <v>1</v>
      </c>
      <c r="S149" s="3">
        <v>1</v>
      </c>
      <c r="T149" s="3">
        <v>1</v>
      </c>
      <c r="U149" s="3">
        <v>1</v>
      </c>
      <c r="V149" s="3">
        <v>1</v>
      </c>
      <c r="W149" s="3">
        <v>1</v>
      </c>
      <c r="X149" s="3">
        <v>1</v>
      </c>
      <c r="Y149" s="3">
        <v>1</v>
      </c>
      <c r="Z149" s="3">
        <v>1</v>
      </c>
      <c r="AA149" s="3">
        <v>1</v>
      </c>
      <c r="AB149" s="3">
        <v>1</v>
      </c>
      <c r="AC149" s="3">
        <v>1</v>
      </c>
      <c r="AD149" s="3">
        <v>1</v>
      </c>
      <c r="AE149" s="3">
        <v>2</v>
      </c>
      <c r="AF149" s="3">
        <v>1</v>
      </c>
      <c r="AG149" s="3">
        <v>0</v>
      </c>
      <c r="AH149" s="3">
        <v>1</v>
      </c>
      <c r="AI149" s="3">
        <v>1</v>
      </c>
      <c r="AJ149" s="3">
        <v>1</v>
      </c>
      <c r="AK149" s="3">
        <v>1</v>
      </c>
      <c r="AL149" s="3">
        <v>2</v>
      </c>
      <c r="AM149" s="3">
        <v>0</v>
      </c>
      <c r="AN149" s="3">
        <v>1</v>
      </c>
      <c r="AO149" s="3">
        <v>1</v>
      </c>
      <c r="AP149" s="3">
        <v>1</v>
      </c>
      <c r="AQ149" s="3">
        <v>1</v>
      </c>
      <c r="AR149" s="3">
        <v>1</v>
      </c>
      <c r="AS149" s="3">
        <v>0</v>
      </c>
      <c r="AT149" s="3">
        <v>1</v>
      </c>
      <c r="AU149" s="3">
        <v>1</v>
      </c>
      <c r="AV149" s="3">
        <v>1</v>
      </c>
      <c r="AW149" s="3">
        <v>2</v>
      </c>
      <c r="AX149" s="3">
        <v>0</v>
      </c>
      <c r="AY149" s="3">
        <v>1</v>
      </c>
      <c r="AZ149" s="16">
        <f t="shared" si="60"/>
        <v>41</v>
      </c>
      <c r="BA149" s="17">
        <f t="shared" si="61"/>
        <v>0.89130434782608692</v>
      </c>
      <c r="BB149" s="17" t="str">
        <f t="shared" si="62"/>
        <v>Aukštesnysis</v>
      </c>
      <c r="BC149" s="16">
        <f t="shared" si="63"/>
        <v>12</v>
      </c>
      <c r="BD149" s="17">
        <f t="shared" si="64"/>
        <v>1</v>
      </c>
      <c r="BE149" s="16">
        <f t="shared" si="65"/>
        <v>7</v>
      </c>
      <c r="BF149" s="17">
        <f t="shared" si="66"/>
        <v>0.875</v>
      </c>
      <c r="BG149" s="16">
        <f t="shared" si="67"/>
        <v>10</v>
      </c>
      <c r="BH149" s="17">
        <f t="shared" si="68"/>
        <v>0.90909090909090906</v>
      </c>
      <c r="BI149" s="16">
        <f t="shared" si="69"/>
        <v>4</v>
      </c>
      <c r="BJ149" s="17">
        <f t="shared" si="70"/>
        <v>0.8</v>
      </c>
      <c r="BK149" s="16">
        <f t="shared" si="71"/>
        <v>8</v>
      </c>
      <c r="BL149" s="17">
        <f t="shared" si="72"/>
        <v>0.8</v>
      </c>
      <c r="BM149" s="16">
        <f t="shared" si="73"/>
        <v>16</v>
      </c>
      <c r="BN149" s="17">
        <f t="shared" si="74"/>
        <v>0.94117647058823528</v>
      </c>
      <c r="BO149" s="16">
        <f t="shared" si="75"/>
        <v>17</v>
      </c>
      <c r="BP149" s="17">
        <f t="shared" si="76"/>
        <v>0.89473684210526316</v>
      </c>
      <c r="BQ149" s="16">
        <f t="shared" si="77"/>
        <v>8</v>
      </c>
      <c r="BR149" s="17">
        <f t="shared" si="78"/>
        <v>0.8</v>
      </c>
      <c r="BS149" s="16">
        <f t="shared" si="79"/>
        <v>10</v>
      </c>
    </row>
    <row r="150" spans="1:71">
      <c r="A150" s="68" t="s">
        <v>397</v>
      </c>
      <c r="B150" s="69">
        <v>808528</v>
      </c>
      <c r="C150" s="69">
        <v>28</v>
      </c>
      <c r="D150" s="70" t="s">
        <v>229</v>
      </c>
      <c r="E150" s="70" t="s">
        <v>436</v>
      </c>
      <c r="F150" s="35" t="s">
        <v>36</v>
      </c>
      <c r="G150" s="35"/>
      <c r="H150" s="35"/>
      <c r="I150" s="35"/>
      <c r="J150" s="3">
        <v>1</v>
      </c>
      <c r="K150" s="3">
        <v>1</v>
      </c>
      <c r="L150" s="3">
        <v>1</v>
      </c>
      <c r="M150" s="3">
        <v>1</v>
      </c>
      <c r="N150" s="3">
        <v>0</v>
      </c>
      <c r="O150" s="3">
        <v>0</v>
      </c>
      <c r="P150" s="3">
        <v>1</v>
      </c>
      <c r="Q150" s="3">
        <v>1</v>
      </c>
      <c r="R150" s="3">
        <v>1</v>
      </c>
      <c r="S150" s="3">
        <v>1</v>
      </c>
      <c r="T150" s="3">
        <v>0</v>
      </c>
      <c r="U150" s="3">
        <v>1</v>
      </c>
      <c r="V150" s="3">
        <v>1</v>
      </c>
      <c r="W150" s="3">
        <v>1</v>
      </c>
      <c r="X150" s="3">
        <v>1</v>
      </c>
      <c r="Y150" s="3">
        <v>0</v>
      </c>
      <c r="Z150" s="3">
        <v>0</v>
      </c>
      <c r="AA150" s="3">
        <v>0</v>
      </c>
      <c r="AB150" s="3">
        <v>0</v>
      </c>
      <c r="AC150" s="3">
        <v>1</v>
      </c>
      <c r="AD150" s="3">
        <v>0</v>
      </c>
      <c r="AE150" s="3">
        <v>0</v>
      </c>
      <c r="AF150" s="3">
        <v>1</v>
      </c>
      <c r="AG150" s="3">
        <v>0</v>
      </c>
      <c r="AH150" s="3">
        <v>1</v>
      </c>
      <c r="AI150" s="3">
        <v>1</v>
      </c>
      <c r="AJ150" s="3">
        <v>0</v>
      </c>
      <c r="AK150" s="3">
        <v>1</v>
      </c>
      <c r="AL150" s="3">
        <v>0</v>
      </c>
      <c r="AM150" s="3">
        <v>1</v>
      </c>
      <c r="AN150" s="3">
        <v>1</v>
      </c>
      <c r="AO150" s="3">
        <v>1</v>
      </c>
      <c r="AP150" s="3">
        <v>1</v>
      </c>
      <c r="AQ150" s="3">
        <v>1</v>
      </c>
      <c r="AR150" s="3">
        <v>0</v>
      </c>
      <c r="AS150" s="3">
        <v>1</v>
      </c>
      <c r="AT150" s="3">
        <v>0</v>
      </c>
      <c r="AU150" s="3">
        <v>0</v>
      </c>
      <c r="AV150" s="3">
        <v>0</v>
      </c>
      <c r="AW150" s="3">
        <v>0</v>
      </c>
      <c r="AX150" s="3">
        <v>0</v>
      </c>
      <c r="AY150" s="3">
        <v>0</v>
      </c>
      <c r="AZ150" s="16">
        <f t="shared" si="60"/>
        <v>23</v>
      </c>
      <c r="BA150" s="17">
        <f t="shared" si="61"/>
        <v>0.5</v>
      </c>
      <c r="BB150" s="17" t="str">
        <f t="shared" si="62"/>
        <v>Pagrindinis</v>
      </c>
      <c r="BC150" s="16">
        <f t="shared" si="63"/>
        <v>6</v>
      </c>
      <c r="BD150" s="17">
        <f t="shared" si="64"/>
        <v>0.5</v>
      </c>
      <c r="BE150" s="16">
        <f t="shared" si="65"/>
        <v>3</v>
      </c>
      <c r="BF150" s="17">
        <f t="shared" si="66"/>
        <v>0.375</v>
      </c>
      <c r="BG150" s="16">
        <f t="shared" si="67"/>
        <v>7</v>
      </c>
      <c r="BH150" s="17">
        <f t="shared" si="68"/>
        <v>0.63636363636363635</v>
      </c>
      <c r="BI150" s="16">
        <f t="shared" si="69"/>
        <v>3</v>
      </c>
      <c r="BJ150" s="17">
        <f t="shared" si="70"/>
        <v>0.6</v>
      </c>
      <c r="BK150" s="16">
        <f t="shared" si="71"/>
        <v>4</v>
      </c>
      <c r="BL150" s="17">
        <f t="shared" si="72"/>
        <v>0.4</v>
      </c>
      <c r="BM150" s="16">
        <f t="shared" si="73"/>
        <v>13</v>
      </c>
      <c r="BN150" s="17">
        <f t="shared" si="74"/>
        <v>0.76470588235294112</v>
      </c>
      <c r="BO150" s="16">
        <f t="shared" si="75"/>
        <v>6</v>
      </c>
      <c r="BP150" s="17">
        <f t="shared" si="76"/>
        <v>0.31578947368421051</v>
      </c>
      <c r="BQ150" s="16">
        <f t="shared" si="77"/>
        <v>4</v>
      </c>
      <c r="BR150" s="17">
        <f t="shared" si="78"/>
        <v>0.4</v>
      </c>
      <c r="BS150" s="16">
        <f t="shared" si="79"/>
        <v>6</v>
      </c>
    </row>
    <row r="151" spans="1:71">
      <c r="A151" s="68" t="s">
        <v>397</v>
      </c>
      <c r="B151" s="69">
        <v>808529</v>
      </c>
      <c r="C151" s="69">
        <v>29</v>
      </c>
      <c r="D151" s="70" t="s">
        <v>121</v>
      </c>
      <c r="E151" s="70" t="s">
        <v>437</v>
      </c>
      <c r="F151" s="35" t="s">
        <v>36</v>
      </c>
      <c r="G151" s="35"/>
      <c r="H151" s="35"/>
      <c r="I151" s="35"/>
      <c r="J151" s="3">
        <v>1</v>
      </c>
      <c r="K151" s="3">
        <v>0</v>
      </c>
      <c r="L151" s="3">
        <v>1</v>
      </c>
      <c r="M151" s="3">
        <v>0</v>
      </c>
      <c r="N151" s="3">
        <v>0</v>
      </c>
      <c r="O151" s="3">
        <v>0</v>
      </c>
      <c r="P151" s="3">
        <v>0</v>
      </c>
      <c r="Q151" s="3">
        <v>0</v>
      </c>
      <c r="R151" s="3">
        <v>0</v>
      </c>
      <c r="S151" s="3">
        <v>0</v>
      </c>
      <c r="T151" s="3">
        <v>0</v>
      </c>
      <c r="U151" s="3">
        <v>0</v>
      </c>
      <c r="V151" s="3">
        <v>0</v>
      </c>
      <c r="W151" s="3">
        <v>0</v>
      </c>
      <c r="X151" s="3">
        <v>0</v>
      </c>
      <c r="Y151" s="3">
        <v>0</v>
      </c>
      <c r="Z151" s="3">
        <v>0</v>
      </c>
      <c r="AA151" s="3">
        <v>0</v>
      </c>
      <c r="AB151" s="3">
        <v>0</v>
      </c>
      <c r="AC151" s="3">
        <v>0</v>
      </c>
      <c r="AD151" s="3">
        <v>0</v>
      </c>
      <c r="AE151" s="3">
        <v>0</v>
      </c>
      <c r="AF151" s="3">
        <v>0</v>
      </c>
      <c r="AG151" s="3">
        <v>0</v>
      </c>
      <c r="AH151" s="3">
        <v>0</v>
      </c>
      <c r="AI151" s="3">
        <v>0</v>
      </c>
      <c r="AJ151" s="3">
        <v>0</v>
      </c>
      <c r="AK151" s="3">
        <v>0</v>
      </c>
      <c r="AL151" s="3">
        <v>0</v>
      </c>
      <c r="AM151" s="3">
        <v>0</v>
      </c>
      <c r="AN151" s="3">
        <v>0</v>
      </c>
      <c r="AO151" s="3">
        <v>0</v>
      </c>
      <c r="AP151" s="3">
        <v>0</v>
      </c>
      <c r="AQ151" s="3">
        <v>0</v>
      </c>
      <c r="AR151" s="3">
        <v>0</v>
      </c>
      <c r="AS151" s="3">
        <v>0</v>
      </c>
      <c r="AT151" s="3">
        <v>0</v>
      </c>
      <c r="AU151" s="3">
        <v>0</v>
      </c>
      <c r="AV151" s="3">
        <v>0</v>
      </c>
      <c r="AW151" s="3">
        <v>0</v>
      </c>
      <c r="AX151" s="3">
        <v>0</v>
      </c>
      <c r="AY151" s="3">
        <v>0</v>
      </c>
      <c r="AZ151" s="16">
        <f t="shared" si="60"/>
        <v>2</v>
      </c>
      <c r="BA151" s="17">
        <f t="shared" si="61"/>
        <v>4.3478260869565216E-2</v>
      </c>
      <c r="BB151" s="17" t="str">
        <f t="shared" si="62"/>
        <v>Nepatenkinamas</v>
      </c>
      <c r="BC151" s="16">
        <f t="shared" si="63"/>
        <v>1</v>
      </c>
      <c r="BD151" s="17">
        <f t="shared" si="64"/>
        <v>8.3333333333333329E-2</v>
      </c>
      <c r="BE151" s="16">
        <f t="shared" si="65"/>
        <v>0</v>
      </c>
      <c r="BF151" s="17">
        <f t="shared" si="66"/>
        <v>0</v>
      </c>
      <c r="BG151" s="16">
        <f t="shared" si="67"/>
        <v>0</v>
      </c>
      <c r="BH151" s="17">
        <f t="shared" si="68"/>
        <v>0</v>
      </c>
      <c r="BI151" s="16">
        <f t="shared" si="69"/>
        <v>1</v>
      </c>
      <c r="BJ151" s="17">
        <f t="shared" si="70"/>
        <v>0.2</v>
      </c>
      <c r="BK151" s="16">
        <f t="shared" si="71"/>
        <v>0</v>
      </c>
      <c r="BL151" s="17">
        <f t="shared" si="72"/>
        <v>0</v>
      </c>
      <c r="BM151" s="16">
        <f t="shared" si="73"/>
        <v>1</v>
      </c>
      <c r="BN151" s="17">
        <f t="shared" si="74"/>
        <v>5.8823529411764705E-2</v>
      </c>
      <c r="BO151" s="16">
        <f t="shared" si="75"/>
        <v>1</v>
      </c>
      <c r="BP151" s="17">
        <f t="shared" si="76"/>
        <v>5.2631578947368418E-2</v>
      </c>
      <c r="BQ151" s="16">
        <f t="shared" si="77"/>
        <v>0</v>
      </c>
      <c r="BR151" s="17">
        <f t="shared" si="78"/>
        <v>0</v>
      </c>
      <c r="BS151" s="16">
        <f t="shared" si="79"/>
        <v>1</v>
      </c>
    </row>
    <row r="152" spans="1:71">
      <c r="A152" s="68" t="s">
        <v>397</v>
      </c>
      <c r="B152" s="69">
        <v>808530</v>
      </c>
      <c r="C152" s="69">
        <v>30</v>
      </c>
      <c r="D152" s="70" t="s">
        <v>351</v>
      </c>
      <c r="E152" s="70" t="s">
        <v>438</v>
      </c>
      <c r="F152" s="35" t="s">
        <v>36</v>
      </c>
      <c r="G152" s="35"/>
      <c r="H152" s="35"/>
      <c r="I152" s="35"/>
      <c r="J152" s="3">
        <v>1</v>
      </c>
      <c r="K152" s="3">
        <v>1</v>
      </c>
      <c r="L152" s="3">
        <v>1</v>
      </c>
      <c r="M152" s="3">
        <v>1</v>
      </c>
      <c r="N152" s="3">
        <v>0</v>
      </c>
      <c r="O152" s="3">
        <v>0</v>
      </c>
      <c r="P152" s="3">
        <v>1</v>
      </c>
      <c r="Q152" s="3">
        <v>1</v>
      </c>
      <c r="R152" s="3">
        <v>1</v>
      </c>
      <c r="S152" s="3">
        <v>0</v>
      </c>
      <c r="T152" s="3">
        <v>1</v>
      </c>
      <c r="U152" s="3">
        <v>1</v>
      </c>
      <c r="V152" s="3">
        <v>1</v>
      </c>
      <c r="W152" s="3">
        <v>0</v>
      </c>
      <c r="X152" s="3">
        <v>1</v>
      </c>
      <c r="Y152" s="3">
        <v>0</v>
      </c>
      <c r="Z152" s="3">
        <v>1</v>
      </c>
      <c r="AA152" s="3">
        <v>0</v>
      </c>
      <c r="AB152" s="3">
        <v>0</v>
      </c>
      <c r="AC152" s="3">
        <v>1</v>
      </c>
      <c r="AD152" s="3">
        <v>1</v>
      </c>
      <c r="AE152" s="3">
        <v>0</v>
      </c>
      <c r="AF152" s="3">
        <v>1</v>
      </c>
      <c r="AG152" s="3">
        <v>0</v>
      </c>
      <c r="AH152" s="3">
        <v>1</v>
      </c>
      <c r="AI152" s="3">
        <v>1</v>
      </c>
      <c r="AJ152" s="3">
        <v>0</v>
      </c>
      <c r="AK152" s="3">
        <v>1</v>
      </c>
      <c r="AL152" s="3">
        <v>0</v>
      </c>
      <c r="AM152" s="3">
        <v>0</v>
      </c>
      <c r="AN152" s="3">
        <v>1</v>
      </c>
      <c r="AO152" s="3">
        <v>1</v>
      </c>
      <c r="AP152" s="3">
        <v>1</v>
      </c>
      <c r="AQ152" s="3">
        <v>1</v>
      </c>
      <c r="AR152" s="3">
        <v>0</v>
      </c>
      <c r="AS152" s="3">
        <v>0</v>
      </c>
      <c r="AT152" s="3">
        <v>0</v>
      </c>
      <c r="AU152" s="3">
        <v>0</v>
      </c>
      <c r="AV152" s="3">
        <v>0</v>
      </c>
      <c r="AW152" s="3">
        <v>2</v>
      </c>
      <c r="AX152" s="3">
        <v>0</v>
      </c>
      <c r="AY152" s="3">
        <v>1</v>
      </c>
      <c r="AZ152" s="16">
        <f t="shared" si="60"/>
        <v>25</v>
      </c>
      <c r="BA152" s="17">
        <f t="shared" si="61"/>
        <v>0.54347826086956519</v>
      </c>
      <c r="BB152" s="17" t="str">
        <f t="shared" si="62"/>
        <v>Pagrindinis</v>
      </c>
      <c r="BC152" s="16">
        <f t="shared" si="63"/>
        <v>8</v>
      </c>
      <c r="BD152" s="17">
        <f t="shared" si="64"/>
        <v>0.66666666666666663</v>
      </c>
      <c r="BE152" s="16">
        <f t="shared" si="65"/>
        <v>4</v>
      </c>
      <c r="BF152" s="17">
        <f t="shared" si="66"/>
        <v>0.5</v>
      </c>
      <c r="BG152" s="16">
        <f t="shared" si="67"/>
        <v>8</v>
      </c>
      <c r="BH152" s="17">
        <f t="shared" si="68"/>
        <v>0.72727272727272729</v>
      </c>
      <c r="BI152" s="16">
        <f t="shared" si="69"/>
        <v>3</v>
      </c>
      <c r="BJ152" s="17">
        <f t="shared" si="70"/>
        <v>0.6</v>
      </c>
      <c r="BK152" s="16">
        <f t="shared" si="71"/>
        <v>2</v>
      </c>
      <c r="BL152" s="17">
        <f t="shared" si="72"/>
        <v>0.2</v>
      </c>
      <c r="BM152" s="16">
        <f t="shared" si="73"/>
        <v>12</v>
      </c>
      <c r="BN152" s="17">
        <f t="shared" si="74"/>
        <v>0.70588235294117652</v>
      </c>
      <c r="BO152" s="16">
        <f t="shared" si="75"/>
        <v>11</v>
      </c>
      <c r="BP152" s="17">
        <f t="shared" si="76"/>
        <v>0.57894736842105265</v>
      </c>
      <c r="BQ152" s="16">
        <f t="shared" si="77"/>
        <v>2</v>
      </c>
      <c r="BR152" s="17">
        <f t="shared" si="78"/>
        <v>0.2</v>
      </c>
      <c r="BS152" s="16">
        <f t="shared" si="79"/>
        <v>7</v>
      </c>
    </row>
    <row r="153" spans="1:71">
      <c r="A153" s="68" t="s">
        <v>439</v>
      </c>
      <c r="B153" s="69">
        <v>808601</v>
      </c>
      <c r="C153" s="69">
        <v>1</v>
      </c>
      <c r="D153" s="70" t="s">
        <v>108</v>
      </c>
      <c r="E153" s="70" t="s">
        <v>440</v>
      </c>
      <c r="F153" s="35" t="s">
        <v>32</v>
      </c>
      <c r="G153" s="35"/>
      <c r="H153" s="35"/>
      <c r="I153" s="35"/>
      <c r="J153" s="3">
        <v>1</v>
      </c>
      <c r="K153" s="3">
        <v>1</v>
      </c>
      <c r="L153" s="3">
        <v>1</v>
      </c>
      <c r="M153" s="3">
        <v>1</v>
      </c>
      <c r="N153" s="3">
        <v>1</v>
      </c>
      <c r="O153" s="3">
        <v>0</v>
      </c>
      <c r="P153" s="3">
        <v>1</v>
      </c>
      <c r="Q153" s="3">
        <v>0</v>
      </c>
      <c r="R153" s="3">
        <v>0</v>
      </c>
      <c r="S153" s="3">
        <v>0</v>
      </c>
      <c r="T153" s="3">
        <v>1</v>
      </c>
      <c r="U153" s="3">
        <v>1</v>
      </c>
      <c r="V153" s="3">
        <v>1</v>
      </c>
      <c r="W153" s="3">
        <v>1</v>
      </c>
      <c r="X153" s="3">
        <v>0</v>
      </c>
      <c r="Y153" s="3">
        <v>1</v>
      </c>
      <c r="Z153" s="3">
        <v>1</v>
      </c>
      <c r="AA153" s="3">
        <v>0</v>
      </c>
      <c r="AB153" s="3">
        <v>0</v>
      </c>
      <c r="AC153" s="3">
        <v>1</v>
      </c>
      <c r="AD153" s="3">
        <v>1</v>
      </c>
      <c r="AE153" s="3">
        <v>2</v>
      </c>
      <c r="AF153" s="3">
        <v>0</v>
      </c>
      <c r="AG153" s="3">
        <v>0</v>
      </c>
      <c r="AH153" s="3">
        <v>0</v>
      </c>
      <c r="AI153" s="3">
        <v>1</v>
      </c>
      <c r="AJ153" s="3">
        <v>1</v>
      </c>
      <c r="AK153" s="3">
        <v>1</v>
      </c>
      <c r="AL153" s="3">
        <v>0</v>
      </c>
      <c r="AM153" s="3">
        <v>1</v>
      </c>
      <c r="AN153" s="3">
        <v>1</v>
      </c>
      <c r="AO153" s="3">
        <v>1</v>
      </c>
      <c r="AP153" s="3">
        <v>1</v>
      </c>
      <c r="AQ153" s="3">
        <v>0</v>
      </c>
      <c r="AR153" s="3">
        <v>1</v>
      </c>
      <c r="AS153" s="3">
        <v>0</v>
      </c>
      <c r="AT153" s="3">
        <v>1</v>
      </c>
      <c r="AU153" s="3">
        <v>1</v>
      </c>
      <c r="AV153" s="3">
        <v>1</v>
      </c>
      <c r="AW153" s="3">
        <v>2</v>
      </c>
      <c r="AX153" s="3">
        <v>1</v>
      </c>
      <c r="AY153" s="3">
        <v>0</v>
      </c>
      <c r="AZ153" s="16">
        <f t="shared" si="60"/>
        <v>30</v>
      </c>
      <c r="BA153" s="17">
        <f t="shared" si="61"/>
        <v>0.65217391304347827</v>
      </c>
      <c r="BB153" s="17" t="str">
        <f t="shared" si="62"/>
        <v>Pagrindinis</v>
      </c>
      <c r="BC153" s="16">
        <f t="shared" si="63"/>
        <v>10</v>
      </c>
      <c r="BD153" s="17">
        <f t="shared" si="64"/>
        <v>0.83333333333333337</v>
      </c>
      <c r="BE153" s="16">
        <f t="shared" si="65"/>
        <v>6</v>
      </c>
      <c r="BF153" s="17">
        <f t="shared" si="66"/>
        <v>0.75</v>
      </c>
      <c r="BG153" s="16">
        <f t="shared" si="67"/>
        <v>8</v>
      </c>
      <c r="BH153" s="17">
        <f t="shared" si="68"/>
        <v>0.72727272727272729</v>
      </c>
      <c r="BI153" s="16">
        <f t="shared" si="69"/>
        <v>3</v>
      </c>
      <c r="BJ153" s="17">
        <f t="shared" si="70"/>
        <v>0.6</v>
      </c>
      <c r="BK153" s="16">
        <f t="shared" si="71"/>
        <v>3</v>
      </c>
      <c r="BL153" s="17">
        <f t="shared" si="72"/>
        <v>0.3</v>
      </c>
      <c r="BM153" s="16">
        <f t="shared" si="73"/>
        <v>11</v>
      </c>
      <c r="BN153" s="17">
        <f t="shared" si="74"/>
        <v>0.6470588235294118</v>
      </c>
      <c r="BO153" s="16">
        <f t="shared" si="75"/>
        <v>16</v>
      </c>
      <c r="BP153" s="17">
        <f t="shared" si="76"/>
        <v>0.84210526315789469</v>
      </c>
      <c r="BQ153" s="16">
        <f t="shared" si="77"/>
        <v>3</v>
      </c>
      <c r="BR153" s="17">
        <f t="shared" si="78"/>
        <v>0.3</v>
      </c>
      <c r="BS153" s="16">
        <f t="shared" si="79"/>
        <v>8</v>
      </c>
    </row>
    <row r="154" spans="1:71">
      <c r="A154" s="68" t="s">
        <v>439</v>
      </c>
      <c r="B154" s="69">
        <v>808602</v>
      </c>
      <c r="C154" s="69">
        <v>2</v>
      </c>
      <c r="D154" s="70" t="s">
        <v>441</v>
      </c>
      <c r="E154" s="70" t="s">
        <v>442</v>
      </c>
      <c r="F154" s="35" t="s">
        <v>32</v>
      </c>
      <c r="G154" s="35"/>
      <c r="H154" s="35"/>
      <c r="I154" s="35"/>
      <c r="J154" s="3">
        <v>0</v>
      </c>
      <c r="K154" s="3">
        <v>1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 s="3">
        <v>1</v>
      </c>
      <c r="R154" s="3">
        <v>0</v>
      </c>
      <c r="S154" s="3">
        <v>0</v>
      </c>
      <c r="T154" s="3">
        <v>1</v>
      </c>
      <c r="U154" s="3">
        <v>0</v>
      </c>
      <c r="V154" s="3">
        <v>0</v>
      </c>
      <c r="W154" s="3">
        <v>1</v>
      </c>
      <c r="X154" s="3">
        <v>0</v>
      </c>
      <c r="Y154" s="3">
        <v>1</v>
      </c>
      <c r="Z154" s="3">
        <v>1</v>
      </c>
      <c r="AA154" s="3">
        <v>0</v>
      </c>
      <c r="AB154" s="3">
        <v>0</v>
      </c>
      <c r="AC154" s="3">
        <v>0</v>
      </c>
      <c r="AD154" s="3">
        <v>1</v>
      </c>
      <c r="AE154" s="3">
        <v>1</v>
      </c>
      <c r="AF154" s="3">
        <v>0</v>
      </c>
      <c r="AG154" s="3">
        <v>0</v>
      </c>
      <c r="AH154" s="3">
        <v>0</v>
      </c>
      <c r="AI154" s="3">
        <v>0</v>
      </c>
      <c r="AJ154" s="3">
        <v>0</v>
      </c>
      <c r="AK154" s="3">
        <v>0</v>
      </c>
      <c r="AL154" s="3">
        <v>0</v>
      </c>
      <c r="AM154" s="3">
        <v>0</v>
      </c>
      <c r="AN154" s="3">
        <v>1</v>
      </c>
      <c r="AO154" s="3">
        <v>1</v>
      </c>
      <c r="AP154" s="3">
        <v>0</v>
      </c>
      <c r="AQ154" s="3">
        <v>0</v>
      </c>
      <c r="AR154" s="3">
        <v>0</v>
      </c>
      <c r="AS154" s="3">
        <v>0</v>
      </c>
      <c r="AT154" s="3">
        <v>0</v>
      </c>
      <c r="AU154" s="3">
        <v>0</v>
      </c>
      <c r="AV154" s="3">
        <v>0</v>
      </c>
      <c r="AW154" s="3">
        <v>0</v>
      </c>
      <c r="AX154" s="3">
        <v>0</v>
      </c>
      <c r="AY154" s="3">
        <v>0</v>
      </c>
      <c r="AZ154" s="16">
        <f t="shared" si="60"/>
        <v>10</v>
      </c>
      <c r="BA154" s="17">
        <f t="shared" si="61"/>
        <v>0.21739130434782608</v>
      </c>
      <c r="BB154" s="17" t="str">
        <f t="shared" si="62"/>
        <v>Patenkinamas</v>
      </c>
      <c r="BC154" s="16">
        <f t="shared" si="63"/>
        <v>5</v>
      </c>
      <c r="BD154" s="17">
        <f t="shared" si="64"/>
        <v>0.41666666666666669</v>
      </c>
      <c r="BE154" s="16">
        <f t="shared" si="65"/>
        <v>1</v>
      </c>
      <c r="BF154" s="17">
        <f t="shared" si="66"/>
        <v>0.125</v>
      </c>
      <c r="BG154" s="16">
        <f t="shared" si="67"/>
        <v>4</v>
      </c>
      <c r="BH154" s="17">
        <f t="shared" si="68"/>
        <v>0.36363636363636365</v>
      </c>
      <c r="BI154" s="16">
        <f t="shared" si="69"/>
        <v>0</v>
      </c>
      <c r="BJ154" s="17">
        <f t="shared" si="70"/>
        <v>0</v>
      </c>
      <c r="BK154" s="16">
        <f t="shared" si="71"/>
        <v>0</v>
      </c>
      <c r="BL154" s="17">
        <f t="shared" si="72"/>
        <v>0</v>
      </c>
      <c r="BM154" s="16">
        <f t="shared" si="73"/>
        <v>3</v>
      </c>
      <c r="BN154" s="17">
        <f t="shared" si="74"/>
        <v>0.17647058823529413</v>
      </c>
      <c r="BO154" s="16">
        <f t="shared" si="75"/>
        <v>7</v>
      </c>
      <c r="BP154" s="17">
        <f t="shared" si="76"/>
        <v>0.36842105263157893</v>
      </c>
      <c r="BQ154" s="16">
        <f t="shared" si="77"/>
        <v>0</v>
      </c>
      <c r="BR154" s="17">
        <f t="shared" si="78"/>
        <v>0</v>
      </c>
      <c r="BS154" s="16">
        <f t="shared" si="79"/>
        <v>3</v>
      </c>
    </row>
    <row r="155" spans="1:71">
      <c r="A155" s="68" t="s">
        <v>439</v>
      </c>
      <c r="B155" s="69">
        <v>808603</v>
      </c>
      <c r="C155" s="69">
        <v>3</v>
      </c>
      <c r="D155" s="70" t="s">
        <v>229</v>
      </c>
      <c r="E155" s="70" t="s">
        <v>443</v>
      </c>
      <c r="F155" s="35" t="s">
        <v>36</v>
      </c>
      <c r="G155" s="35"/>
      <c r="H155" s="35"/>
      <c r="I155" s="35"/>
      <c r="J155" s="3">
        <v>1</v>
      </c>
      <c r="K155" s="3">
        <v>1</v>
      </c>
      <c r="L155" s="3">
        <v>1</v>
      </c>
      <c r="M155" s="3">
        <v>1</v>
      </c>
      <c r="N155" s="3">
        <v>1</v>
      </c>
      <c r="O155" s="3">
        <v>1</v>
      </c>
      <c r="P155" s="3">
        <v>1</v>
      </c>
      <c r="Q155" s="3">
        <v>1</v>
      </c>
      <c r="R155" s="3">
        <v>1</v>
      </c>
      <c r="S155" s="3">
        <v>0</v>
      </c>
      <c r="T155" s="3">
        <v>1</v>
      </c>
      <c r="U155" s="3">
        <v>1</v>
      </c>
      <c r="V155" s="3">
        <v>1</v>
      </c>
      <c r="W155" s="3">
        <v>1</v>
      </c>
      <c r="X155" s="3">
        <v>1</v>
      </c>
      <c r="Y155" s="3">
        <v>1</v>
      </c>
      <c r="Z155" s="3">
        <v>1</v>
      </c>
      <c r="AA155" s="3">
        <v>0</v>
      </c>
      <c r="AB155" s="3">
        <v>1</v>
      </c>
      <c r="AC155" s="3">
        <v>0</v>
      </c>
      <c r="AD155" s="3">
        <v>1</v>
      </c>
      <c r="AE155" s="3">
        <v>2</v>
      </c>
      <c r="AF155" s="3">
        <v>1</v>
      </c>
      <c r="AG155" s="3">
        <v>0</v>
      </c>
      <c r="AH155" s="3">
        <v>1</v>
      </c>
      <c r="AI155" s="3">
        <v>1</v>
      </c>
      <c r="AJ155" s="3">
        <v>0</v>
      </c>
      <c r="AK155" s="3">
        <v>1</v>
      </c>
      <c r="AL155" s="3">
        <v>2</v>
      </c>
      <c r="AM155" s="3">
        <v>1</v>
      </c>
      <c r="AN155" s="3">
        <v>1</v>
      </c>
      <c r="AO155" s="3">
        <v>1</v>
      </c>
      <c r="AP155" s="3">
        <v>1</v>
      </c>
      <c r="AQ155" s="3">
        <v>1</v>
      </c>
      <c r="AR155" s="3">
        <v>0</v>
      </c>
      <c r="AS155" s="3">
        <v>0</v>
      </c>
      <c r="AT155" s="3">
        <v>0</v>
      </c>
      <c r="AU155" s="3">
        <v>1</v>
      </c>
      <c r="AV155" s="3">
        <v>1</v>
      </c>
      <c r="AW155" s="3">
        <v>0</v>
      </c>
      <c r="AX155" s="3">
        <v>1</v>
      </c>
      <c r="AY155" s="3">
        <v>0</v>
      </c>
      <c r="AZ155" s="16">
        <f t="shared" si="60"/>
        <v>34</v>
      </c>
      <c r="BA155" s="17">
        <f t="shared" si="61"/>
        <v>0.73913043478260865</v>
      </c>
      <c r="BB155" s="17" t="str">
        <f t="shared" si="62"/>
        <v>Pagrindinis</v>
      </c>
      <c r="BC155" s="16">
        <f t="shared" si="63"/>
        <v>10</v>
      </c>
      <c r="BD155" s="17">
        <f t="shared" si="64"/>
        <v>0.83333333333333337</v>
      </c>
      <c r="BE155" s="16">
        <f t="shared" si="65"/>
        <v>4</v>
      </c>
      <c r="BF155" s="17">
        <f t="shared" si="66"/>
        <v>0.5</v>
      </c>
      <c r="BG155" s="16">
        <f t="shared" si="67"/>
        <v>9</v>
      </c>
      <c r="BH155" s="17">
        <f t="shared" si="68"/>
        <v>0.81818181818181823</v>
      </c>
      <c r="BI155" s="16">
        <f t="shared" si="69"/>
        <v>4</v>
      </c>
      <c r="BJ155" s="17">
        <f t="shared" si="70"/>
        <v>0.8</v>
      </c>
      <c r="BK155" s="16">
        <f t="shared" si="71"/>
        <v>7</v>
      </c>
      <c r="BL155" s="17">
        <f t="shared" si="72"/>
        <v>0.7</v>
      </c>
      <c r="BM155" s="16">
        <f t="shared" si="73"/>
        <v>12</v>
      </c>
      <c r="BN155" s="17">
        <f t="shared" si="74"/>
        <v>0.70588235294117652</v>
      </c>
      <c r="BO155" s="16">
        <f t="shared" si="75"/>
        <v>15</v>
      </c>
      <c r="BP155" s="17">
        <f t="shared" si="76"/>
        <v>0.78947368421052633</v>
      </c>
      <c r="BQ155" s="16">
        <f t="shared" si="77"/>
        <v>7</v>
      </c>
      <c r="BR155" s="17">
        <f t="shared" si="78"/>
        <v>0.7</v>
      </c>
      <c r="BS155" s="16">
        <f t="shared" si="79"/>
        <v>9</v>
      </c>
    </row>
    <row r="156" spans="1:71">
      <c r="A156" s="68" t="s">
        <v>439</v>
      </c>
      <c r="B156" s="69">
        <v>808604</v>
      </c>
      <c r="C156" s="69">
        <v>4</v>
      </c>
      <c r="D156" s="70" t="s">
        <v>444</v>
      </c>
      <c r="E156" s="70" t="s">
        <v>445</v>
      </c>
      <c r="F156" s="35" t="s">
        <v>36</v>
      </c>
      <c r="G156" s="35"/>
      <c r="H156" s="35"/>
      <c r="I156" s="35"/>
      <c r="J156" s="3">
        <v>1</v>
      </c>
      <c r="K156" s="3">
        <v>0</v>
      </c>
      <c r="L156" s="3">
        <v>0</v>
      </c>
      <c r="M156" s="3">
        <v>0</v>
      </c>
      <c r="N156" s="3">
        <v>0</v>
      </c>
      <c r="O156" s="3">
        <v>0</v>
      </c>
      <c r="P156" s="3">
        <v>0</v>
      </c>
      <c r="Q156" s="3">
        <v>1</v>
      </c>
      <c r="R156" s="3">
        <v>0</v>
      </c>
      <c r="S156" s="3">
        <v>0</v>
      </c>
      <c r="T156" s="3">
        <v>0</v>
      </c>
      <c r="U156" s="3">
        <v>1</v>
      </c>
      <c r="V156" s="3">
        <v>0</v>
      </c>
      <c r="W156" s="3">
        <v>0</v>
      </c>
      <c r="X156" s="3">
        <v>0</v>
      </c>
      <c r="Y156" s="3">
        <v>1</v>
      </c>
      <c r="Z156" s="3">
        <v>0</v>
      </c>
      <c r="AA156" s="3">
        <v>0</v>
      </c>
      <c r="AB156" s="3">
        <v>0</v>
      </c>
      <c r="AC156" s="3">
        <v>0</v>
      </c>
      <c r="AD156" s="3">
        <v>0</v>
      </c>
      <c r="AE156" s="3">
        <v>0</v>
      </c>
      <c r="AF156" s="3">
        <v>0</v>
      </c>
      <c r="AG156" s="3">
        <v>0</v>
      </c>
      <c r="AH156" s="3">
        <v>0</v>
      </c>
      <c r="AI156" s="3">
        <v>0</v>
      </c>
      <c r="AJ156" s="3">
        <v>0</v>
      </c>
      <c r="AK156" s="3">
        <v>1</v>
      </c>
      <c r="AL156" s="3">
        <v>0</v>
      </c>
      <c r="AM156" s="3">
        <v>1</v>
      </c>
      <c r="AN156" s="3">
        <v>1</v>
      </c>
      <c r="AO156" s="3">
        <v>1</v>
      </c>
      <c r="AP156" s="3">
        <v>0</v>
      </c>
      <c r="AQ156" s="3">
        <v>0</v>
      </c>
      <c r="AR156" s="3">
        <v>0</v>
      </c>
      <c r="AS156" s="3">
        <v>1</v>
      </c>
      <c r="AT156" s="3">
        <v>0</v>
      </c>
      <c r="AU156" s="3">
        <v>0</v>
      </c>
      <c r="AV156" s="3">
        <v>0</v>
      </c>
      <c r="AW156" s="3">
        <v>0</v>
      </c>
      <c r="AX156" s="3">
        <v>0</v>
      </c>
      <c r="AY156" s="3">
        <v>0</v>
      </c>
      <c r="AZ156" s="16">
        <f t="shared" si="60"/>
        <v>9</v>
      </c>
      <c r="BA156" s="17">
        <f t="shared" si="61"/>
        <v>0.19565217391304349</v>
      </c>
      <c r="BB156" s="17" t="str">
        <f t="shared" si="62"/>
        <v>Patenkinamas</v>
      </c>
      <c r="BC156" s="16">
        <f t="shared" si="63"/>
        <v>2</v>
      </c>
      <c r="BD156" s="17">
        <f t="shared" si="64"/>
        <v>0.16666666666666666</v>
      </c>
      <c r="BE156" s="16">
        <f t="shared" si="65"/>
        <v>3</v>
      </c>
      <c r="BF156" s="17">
        <f t="shared" si="66"/>
        <v>0.375</v>
      </c>
      <c r="BG156" s="16">
        <f t="shared" si="67"/>
        <v>3</v>
      </c>
      <c r="BH156" s="17">
        <f t="shared" si="68"/>
        <v>0.27272727272727271</v>
      </c>
      <c r="BI156" s="16">
        <f t="shared" si="69"/>
        <v>0</v>
      </c>
      <c r="BJ156" s="17">
        <f t="shared" si="70"/>
        <v>0</v>
      </c>
      <c r="BK156" s="16">
        <f t="shared" si="71"/>
        <v>1</v>
      </c>
      <c r="BL156" s="17">
        <f t="shared" si="72"/>
        <v>0.1</v>
      </c>
      <c r="BM156" s="16">
        <f t="shared" si="73"/>
        <v>5</v>
      </c>
      <c r="BN156" s="17">
        <f t="shared" si="74"/>
        <v>0.29411764705882354</v>
      </c>
      <c r="BO156" s="16">
        <f t="shared" si="75"/>
        <v>3</v>
      </c>
      <c r="BP156" s="17">
        <f t="shared" si="76"/>
        <v>0.15789473684210525</v>
      </c>
      <c r="BQ156" s="16">
        <f t="shared" si="77"/>
        <v>1</v>
      </c>
      <c r="BR156" s="17">
        <f t="shared" si="78"/>
        <v>0.1</v>
      </c>
      <c r="BS156" s="16">
        <f t="shared" si="79"/>
        <v>2</v>
      </c>
    </row>
    <row r="157" spans="1:71">
      <c r="A157" s="68" t="s">
        <v>439</v>
      </c>
      <c r="B157" s="69">
        <v>808605</v>
      </c>
      <c r="C157" s="69">
        <v>5</v>
      </c>
      <c r="D157" s="70" t="s">
        <v>446</v>
      </c>
      <c r="E157" s="70" t="s">
        <v>447</v>
      </c>
      <c r="F157" s="35" t="s">
        <v>36</v>
      </c>
      <c r="G157" s="35"/>
      <c r="H157" s="35"/>
      <c r="I157" s="35"/>
      <c r="J157" s="3">
        <v>1</v>
      </c>
      <c r="K157" s="3">
        <v>1</v>
      </c>
      <c r="L157" s="3">
        <v>1</v>
      </c>
      <c r="M157" s="3">
        <v>1</v>
      </c>
      <c r="N157" s="3">
        <v>0</v>
      </c>
      <c r="O157" s="3">
        <v>0</v>
      </c>
      <c r="P157" s="3">
        <v>0</v>
      </c>
      <c r="Q157" s="3">
        <v>1</v>
      </c>
      <c r="R157" s="3">
        <v>1</v>
      </c>
      <c r="S157" s="3">
        <v>0</v>
      </c>
      <c r="T157" s="3">
        <v>0</v>
      </c>
      <c r="U157" s="3">
        <v>1</v>
      </c>
      <c r="V157" s="3">
        <v>1</v>
      </c>
      <c r="W157" s="3">
        <v>0</v>
      </c>
      <c r="X157" s="3">
        <v>0</v>
      </c>
      <c r="Y157" s="3">
        <v>1</v>
      </c>
      <c r="Z157" s="3">
        <v>1</v>
      </c>
      <c r="AA157" s="3">
        <v>1</v>
      </c>
      <c r="AB157" s="3">
        <v>1</v>
      </c>
      <c r="AC157" s="3">
        <v>1</v>
      </c>
      <c r="AD157" s="3">
        <v>1</v>
      </c>
      <c r="AE157" s="3">
        <v>2</v>
      </c>
      <c r="AF157" s="3">
        <v>1</v>
      </c>
      <c r="AG157" s="3">
        <v>0</v>
      </c>
      <c r="AH157" s="3">
        <v>1</v>
      </c>
      <c r="AI157" s="3">
        <v>1</v>
      </c>
      <c r="AJ157" s="3">
        <v>0</v>
      </c>
      <c r="AK157" s="3">
        <v>1</v>
      </c>
      <c r="AL157" s="3">
        <v>0</v>
      </c>
      <c r="AM157" s="3">
        <v>1</v>
      </c>
      <c r="AN157" s="3">
        <v>1</v>
      </c>
      <c r="AO157" s="3">
        <v>1</v>
      </c>
      <c r="AP157" s="3">
        <v>1</v>
      </c>
      <c r="AQ157" s="3">
        <v>1</v>
      </c>
      <c r="AR157" s="3">
        <v>1</v>
      </c>
      <c r="AS157" s="3">
        <v>0</v>
      </c>
      <c r="AT157" s="3">
        <v>0</v>
      </c>
      <c r="AU157" s="3">
        <v>0</v>
      </c>
      <c r="AV157" s="3">
        <v>1</v>
      </c>
      <c r="AW157" s="3">
        <v>1</v>
      </c>
      <c r="AX157" s="3">
        <v>1</v>
      </c>
      <c r="AY157" s="3">
        <v>0</v>
      </c>
      <c r="AZ157" s="16">
        <f t="shared" si="60"/>
        <v>29</v>
      </c>
      <c r="BA157" s="17">
        <f t="shared" si="61"/>
        <v>0.63043478260869568</v>
      </c>
      <c r="BB157" s="17" t="str">
        <f t="shared" si="62"/>
        <v>Pagrindinis</v>
      </c>
      <c r="BC157" s="16">
        <f t="shared" si="63"/>
        <v>10</v>
      </c>
      <c r="BD157" s="17">
        <f t="shared" si="64"/>
        <v>0.83333333333333337</v>
      </c>
      <c r="BE157" s="16">
        <f t="shared" si="65"/>
        <v>4</v>
      </c>
      <c r="BF157" s="17">
        <f t="shared" si="66"/>
        <v>0.5</v>
      </c>
      <c r="BG157" s="16">
        <f t="shared" si="67"/>
        <v>7</v>
      </c>
      <c r="BH157" s="17">
        <f t="shared" si="68"/>
        <v>0.63636363636363635</v>
      </c>
      <c r="BI157" s="16">
        <f t="shared" si="69"/>
        <v>3</v>
      </c>
      <c r="BJ157" s="17">
        <f t="shared" si="70"/>
        <v>0.6</v>
      </c>
      <c r="BK157" s="16">
        <f t="shared" si="71"/>
        <v>5</v>
      </c>
      <c r="BL157" s="17">
        <f t="shared" si="72"/>
        <v>0.5</v>
      </c>
      <c r="BM157" s="16">
        <f t="shared" si="73"/>
        <v>10</v>
      </c>
      <c r="BN157" s="17">
        <f t="shared" si="74"/>
        <v>0.58823529411764708</v>
      </c>
      <c r="BO157" s="16">
        <f t="shared" si="75"/>
        <v>14</v>
      </c>
      <c r="BP157" s="17">
        <f t="shared" si="76"/>
        <v>0.73684210526315785</v>
      </c>
      <c r="BQ157" s="16">
        <f t="shared" si="77"/>
        <v>5</v>
      </c>
      <c r="BR157" s="17">
        <f t="shared" si="78"/>
        <v>0.5</v>
      </c>
      <c r="BS157" s="16">
        <f t="shared" si="79"/>
        <v>8</v>
      </c>
    </row>
    <row r="158" spans="1:71">
      <c r="A158" s="68" t="s">
        <v>439</v>
      </c>
      <c r="B158" s="69">
        <v>808606</v>
      </c>
      <c r="C158" s="69">
        <v>6</v>
      </c>
      <c r="D158" s="70" t="s">
        <v>37</v>
      </c>
      <c r="E158" s="70" t="s">
        <v>448</v>
      </c>
      <c r="F158" s="35" t="s">
        <v>36</v>
      </c>
      <c r="G158" s="35"/>
      <c r="H158" s="35"/>
      <c r="I158" s="35"/>
      <c r="J158" s="3">
        <v>1</v>
      </c>
      <c r="K158" s="3">
        <v>1</v>
      </c>
      <c r="L158" s="3">
        <v>1</v>
      </c>
      <c r="M158" s="3">
        <v>1</v>
      </c>
      <c r="N158" s="3">
        <v>0</v>
      </c>
      <c r="O158" s="3">
        <v>0</v>
      </c>
      <c r="P158" s="3">
        <v>1</v>
      </c>
      <c r="Q158" s="3">
        <v>1</v>
      </c>
      <c r="R158" s="3">
        <v>1</v>
      </c>
      <c r="S158" s="3">
        <v>0</v>
      </c>
      <c r="T158" s="3">
        <v>1</v>
      </c>
      <c r="U158" s="3">
        <v>1</v>
      </c>
      <c r="V158" s="3">
        <v>1</v>
      </c>
      <c r="W158" s="3">
        <v>1</v>
      </c>
      <c r="X158" s="3">
        <v>0</v>
      </c>
      <c r="Y158" s="3">
        <v>1</v>
      </c>
      <c r="Z158" s="3">
        <v>1</v>
      </c>
      <c r="AA158" s="3">
        <v>0</v>
      </c>
      <c r="AB158" s="3">
        <v>0</v>
      </c>
      <c r="AC158" s="3">
        <v>1</v>
      </c>
      <c r="AD158" s="3">
        <v>1</v>
      </c>
      <c r="AE158" s="3">
        <v>2</v>
      </c>
      <c r="AF158" s="3">
        <v>1</v>
      </c>
      <c r="AG158" s="3">
        <v>0</v>
      </c>
      <c r="AH158" s="3">
        <v>0</v>
      </c>
      <c r="AI158" s="3">
        <v>1</v>
      </c>
      <c r="AJ158" s="3">
        <v>1</v>
      </c>
      <c r="AK158" s="3">
        <v>1</v>
      </c>
      <c r="AL158" s="3">
        <v>0</v>
      </c>
      <c r="AM158" s="3">
        <v>0</v>
      </c>
      <c r="AN158" s="3">
        <v>1</v>
      </c>
      <c r="AO158" s="3">
        <v>1</v>
      </c>
      <c r="AP158" s="3">
        <v>1</v>
      </c>
      <c r="AQ158" s="3">
        <v>0</v>
      </c>
      <c r="AR158" s="3">
        <v>0</v>
      </c>
      <c r="AS158" s="3">
        <v>0</v>
      </c>
      <c r="AT158" s="3">
        <v>0</v>
      </c>
      <c r="AU158" s="3">
        <v>1</v>
      </c>
      <c r="AV158" s="3">
        <v>0</v>
      </c>
      <c r="AW158" s="3">
        <v>2</v>
      </c>
      <c r="AX158" s="3">
        <v>0</v>
      </c>
      <c r="AY158" s="3">
        <v>0</v>
      </c>
      <c r="AZ158" s="16">
        <f t="shared" si="60"/>
        <v>27</v>
      </c>
      <c r="BA158" s="17">
        <f t="shared" si="61"/>
        <v>0.58695652173913049</v>
      </c>
      <c r="BB158" s="17" t="str">
        <f t="shared" si="62"/>
        <v>Pagrindinis</v>
      </c>
      <c r="BC158" s="16">
        <f t="shared" si="63"/>
        <v>12</v>
      </c>
      <c r="BD158" s="17">
        <f t="shared" si="64"/>
        <v>1</v>
      </c>
      <c r="BE158" s="16">
        <f t="shared" si="65"/>
        <v>5</v>
      </c>
      <c r="BF158" s="17">
        <f t="shared" si="66"/>
        <v>0.625</v>
      </c>
      <c r="BG158" s="16">
        <f t="shared" si="67"/>
        <v>6</v>
      </c>
      <c r="BH158" s="17">
        <f t="shared" si="68"/>
        <v>0.54545454545454541</v>
      </c>
      <c r="BI158" s="16">
        <f t="shared" si="69"/>
        <v>2</v>
      </c>
      <c r="BJ158" s="17">
        <f t="shared" si="70"/>
        <v>0.4</v>
      </c>
      <c r="BK158" s="16">
        <f t="shared" si="71"/>
        <v>2</v>
      </c>
      <c r="BL158" s="17">
        <f t="shared" si="72"/>
        <v>0.2</v>
      </c>
      <c r="BM158" s="16">
        <f t="shared" si="73"/>
        <v>11</v>
      </c>
      <c r="BN158" s="17">
        <f t="shared" si="74"/>
        <v>0.6470588235294118</v>
      </c>
      <c r="BO158" s="16">
        <f t="shared" si="75"/>
        <v>14</v>
      </c>
      <c r="BP158" s="17">
        <f t="shared" si="76"/>
        <v>0.73684210526315785</v>
      </c>
      <c r="BQ158" s="16">
        <f t="shared" si="77"/>
        <v>2</v>
      </c>
      <c r="BR158" s="17">
        <f t="shared" si="78"/>
        <v>0.2</v>
      </c>
      <c r="BS158" s="16">
        <f t="shared" si="79"/>
        <v>7</v>
      </c>
    </row>
    <row r="159" spans="1:71">
      <c r="A159" s="68" t="s">
        <v>439</v>
      </c>
      <c r="B159" s="69">
        <v>808607</v>
      </c>
      <c r="C159" s="69">
        <v>7</v>
      </c>
      <c r="D159" s="70" t="s">
        <v>238</v>
      </c>
      <c r="E159" s="70" t="s">
        <v>449</v>
      </c>
      <c r="F159" s="35" t="s">
        <v>32</v>
      </c>
      <c r="G159" s="35"/>
      <c r="H159" s="35"/>
      <c r="I159" s="35"/>
      <c r="J159" s="3">
        <v>1</v>
      </c>
      <c r="K159" s="3">
        <v>1</v>
      </c>
      <c r="L159" s="3">
        <v>1</v>
      </c>
      <c r="M159" s="3">
        <v>1</v>
      </c>
      <c r="N159" s="3">
        <v>0</v>
      </c>
      <c r="O159" s="3">
        <v>0</v>
      </c>
      <c r="P159" s="3">
        <v>0</v>
      </c>
      <c r="Q159" s="3">
        <v>1</v>
      </c>
      <c r="R159" s="3">
        <v>0</v>
      </c>
      <c r="S159" s="3">
        <v>0</v>
      </c>
      <c r="T159" s="3">
        <v>0</v>
      </c>
      <c r="U159" s="3">
        <v>1</v>
      </c>
      <c r="V159" s="3">
        <v>1</v>
      </c>
      <c r="W159" s="3">
        <v>1</v>
      </c>
      <c r="X159" s="3">
        <v>0</v>
      </c>
      <c r="Y159" s="3">
        <v>1</v>
      </c>
      <c r="Z159" s="3">
        <v>0</v>
      </c>
      <c r="AA159" s="3">
        <v>0</v>
      </c>
      <c r="AB159" s="3">
        <v>0</v>
      </c>
      <c r="AC159" s="3">
        <v>0</v>
      </c>
      <c r="AD159" s="3">
        <v>1</v>
      </c>
      <c r="AE159" s="3">
        <v>1</v>
      </c>
      <c r="AF159" s="3">
        <v>1</v>
      </c>
      <c r="AG159" s="3">
        <v>0</v>
      </c>
      <c r="AH159" s="3">
        <v>0</v>
      </c>
      <c r="AI159" s="3">
        <v>1</v>
      </c>
      <c r="AJ159" s="3">
        <v>0</v>
      </c>
      <c r="AK159" s="3">
        <v>1</v>
      </c>
      <c r="AL159" s="3">
        <v>0</v>
      </c>
      <c r="AM159" s="3">
        <v>1</v>
      </c>
      <c r="AN159" s="3">
        <v>1</v>
      </c>
      <c r="AO159" s="3">
        <v>1</v>
      </c>
      <c r="AP159" s="3">
        <v>1</v>
      </c>
      <c r="AQ159" s="3">
        <v>0</v>
      </c>
      <c r="AR159" s="3">
        <v>0</v>
      </c>
      <c r="AS159" s="3">
        <v>1</v>
      </c>
      <c r="AT159" s="3">
        <v>1</v>
      </c>
      <c r="AU159" s="3">
        <v>0</v>
      </c>
      <c r="AV159" s="3">
        <v>1</v>
      </c>
      <c r="AW159" s="3">
        <v>0</v>
      </c>
      <c r="AX159" s="3">
        <v>0</v>
      </c>
      <c r="AY159" s="3">
        <v>0</v>
      </c>
      <c r="AZ159" s="16">
        <f t="shared" si="60"/>
        <v>21</v>
      </c>
      <c r="BA159" s="17">
        <f t="shared" si="61"/>
        <v>0.45652173913043476</v>
      </c>
      <c r="BB159" s="17" t="str">
        <f t="shared" si="62"/>
        <v>Patenkinamas</v>
      </c>
      <c r="BC159" s="16">
        <f t="shared" si="63"/>
        <v>6</v>
      </c>
      <c r="BD159" s="17">
        <f t="shared" si="64"/>
        <v>0.5</v>
      </c>
      <c r="BE159" s="16">
        <f t="shared" si="65"/>
        <v>4</v>
      </c>
      <c r="BF159" s="17">
        <f t="shared" si="66"/>
        <v>0.5</v>
      </c>
      <c r="BG159" s="16">
        <f t="shared" si="67"/>
        <v>5</v>
      </c>
      <c r="BH159" s="17">
        <f t="shared" si="68"/>
        <v>0.45454545454545453</v>
      </c>
      <c r="BI159" s="16">
        <f t="shared" si="69"/>
        <v>2</v>
      </c>
      <c r="BJ159" s="17">
        <f t="shared" si="70"/>
        <v>0.4</v>
      </c>
      <c r="BK159" s="16">
        <f t="shared" si="71"/>
        <v>4</v>
      </c>
      <c r="BL159" s="17">
        <f t="shared" si="72"/>
        <v>0.4</v>
      </c>
      <c r="BM159" s="16">
        <f t="shared" si="73"/>
        <v>10</v>
      </c>
      <c r="BN159" s="17">
        <f t="shared" si="74"/>
        <v>0.58823529411764708</v>
      </c>
      <c r="BO159" s="16">
        <f t="shared" si="75"/>
        <v>7</v>
      </c>
      <c r="BP159" s="17">
        <f t="shared" si="76"/>
        <v>0.36842105263157893</v>
      </c>
      <c r="BQ159" s="16">
        <f t="shared" si="77"/>
        <v>4</v>
      </c>
      <c r="BR159" s="17">
        <f t="shared" si="78"/>
        <v>0.4</v>
      </c>
      <c r="BS159" s="16">
        <f t="shared" si="79"/>
        <v>6</v>
      </c>
    </row>
    <row r="160" spans="1:71">
      <c r="A160" s="68" t="s">
        <v>439</v>
      </c>
      <c r="B160" s="69">
        <v>808608</v>
      </c>
      <c r="C160" s="69">
        <v>8</v>
      </c>
      <c r="D160" s="70" t="s">
        <v>255</v>
      </c>
      <c r="E160" s="70" t="s">
        <v>450</v>
      </c>
      <c r="F160" s="35" t="s">
        <v>32</v>
      </c>
      <c r="G160" s="35"/>
      <c r="H160" s="35"/>
      <c r="I160" s="35"/>
      <c r="J160" s="3">
        <v>1</v>
      </c>
      <c r="K160" s="3">
        <v>0</v>
      </c>
      <c r="L160" s="3">
        <v>0</v>
      </c>
      <c r="M160" s="3">
        <v>0</v>
      </c>
      <c r="N160" s="3">
        <v>0</v>
      </c>
      <c r="O160" s="3">
        <v>0</v>
      </c>
      <c r="P160" s="3">
        <v>0</v>
      </c>
      <c r="Q160" s="3">
        <v>1</v>
      </c>
      <c r="R160" s="3">
        <v>0</v>
      </c>
      <c r="S160" s="3">
        <v>0</v>
      </c>
      <c r="T160" s="3">
        <v>0</v>
      </c>
      <c r="U160" s="3">
        <v>0</v>
      </c>
      <c r="V160" s="3">
        <v>0</v>
      </c>
      <c r="W160" s="3">
        <v>0</v>
      </c>
      <c r="X160" s="3">
        <v>0</v>
      </c>
      <c r="Y160" s="3">
        <v>0</v>
      </c>
      <c r="Z160" s="3">
        <v>0</v>
      </c>
      <c r="AA160" s="3">
        <v>1</v>
      </c>
      <c r="AB160" s="3">
        <v>0</v>
      </c>
      <c r="AC160" s="3">
        <v>0</v>
      </c>
      <c r="AD160" s="3">
        <v>1</v>
      </c>
      <c r="AE160" s="3">
        <v>0</v>
      </c>
      <c r="AF160" s="3">
        <v>1</v>
      </c>
      <c r="AG160" s="3">
        <v>0</v>
      </c>
      <c r="AH160" s="3">
        <v>0</v>
      </c>
      <c r="AI160" s="3">
        <v>0</v>
      </c>
      <c r="AJ160" s="3">
        <v>1</v>
      </c>
      <c r="AK160" s="3">
        <v>1</v>
      </c>
      <c r="AL160" s="3">
        <v>0</v>
      </c>
      <c r="AM160" s="3">
        <v>0</v>
      </c>
      <c r="AN160" s="3">
        <v>1</v>
      </c>
      <c r="AO160" s="3">
        <v>1</v>
      </c>
      <c r="AP160" s="3">
        <v>0</v>
      </c>
      <c r="AQ160" s="3">
        <v>0</v>
      </c>
      <c r="AR160" s="3">
        <v>0</v>
      </c>
      <c r="AS160" s="3">
        <v>0</v>
      </c>
      <c r="AT160" s="3">
        <v>0</v>
      </c>
      <c r="AU160" s="3">
        <v>0</v>
      </c>
      <c r="AV160" s="3">
        <v>0</v>
      </c>
      <c r="AW160" s="3">
        <v>0</v>
      </c>
      <c r="AX160" s="3">
        <v>0</v>
      </c>
      <c r="AY160" s="3">
        <v>0</v>
      </c>
      <c r="AZ160" s="16">
        <f t="shared" si="60"/>
        <v>9</v>
      </c>
      <c r="BA160" s="17">
        <f t="shared" si="61"/>
        <v>0.19565217391304349</v>
      </c>
      <c r="BB160" s="17" t="str">
        <f t="shared" si="62"/>
        <v>Patenkinamas</v>
      </c>
      <c r="BC160" s="16">
        <f t="shared" si="63"/>
        <v>4</v>
      </c>
      <c r="BD160" s="17">
        <f t="shared" si="64"/>
        <v>0.33333333333333331</v>
      </c>
      <c r="BE160" s="16">
        <f t="shared" si="65"/>
        <v>1</v>
      </c>
      <c r="BF160" s="17">
        <f t="shared" si="66"/>
        <v>0.125</v>
      </c>
      <c r="BG160" s="16">
        <f t="shared" si="67"/>
        <v>2</v>
      </c>
      <c r="BH160" s="17">
        <f t="shared" si="68"/>
        <v>0.18181818181818182</v>
      </c>
      <c r="BI160" s="16">
        <f t="shared" si="69"/>
        <v>0</v>
      </c>
      <c r="BJ160" s="17">
        <f t="shared" si="70"/>
        <v>0</v>
      </c>
      <c r="BK160" s="16">
        <f t="shared" si="71"/>
        <v>2</v>
      </c>
      <c r="BL160" s="17">
        <f t="shared" si="72"/>
        <v>0.2</v>
      </c>
      <c r="BM160" s="16">
        <f t="shared" si="73"/>
        <v>5</v>
      </c>
      <c r="BN160" s="17">
        <f t="shared" si="74"/>
        <v>0.29411764705882354</v>
      </c>
      <c r="BO160" s="16">
        <f t="shared" si="75"/>
        <v>2</v>
      </c>
      <c r="BP160" s="17">
        <f t="shared" si="76"/>
        <v>0.10526315789473684</v>
      </c>
      <c r="BQ160" s="16">
        <f t="shared" si="77"/>
        <v>2</v>
      </c>
      <c r="BR160" s="17">
        <f t="shared" si="78"/>
        <v>0.2</v>
      </c>
      <c r="BS160" s="16">
        <f t="shared" si="79"/>
        <v>2</v>
      </c>
    </row>
    <row r="161" spans="1:71">
      <c r="A161" s="68" t="s">
        <v>439</v>
      </c>
      <c r="B161" s="69">
        <v>808609</v>
      </c>
      <c r="C161" s="69">
        <v>9</v>
      </c>
      <c r="D161" s="70" t="s">
        <v>451</v>
      </c>
      <c r="E161" s="70" t="s">
        <v>452</v>
      </c>
      <c r="F161" s="35" t="s">
        <v>32</v>
      </c>
      <c r="G161" s="35"/>
      <c r="H161" s="35"/>
      <c r="I161" s="35"/>
      <c r="J161" s="3">
        <v>1</v>
      </c>
      <c r="K161" s="3">
        <v>0</v>
      </c>
      <c r="L161" s="3">
        <v>1</v>
      </c>
      <c r="M161" s="3">
        <v>0</v>
      </c>
      <c r="N161" s="3">
        <v>0</v>
      </c>
      <c r="O161" s="3">
        <v>1</v>
      </c>
      <c r="P161" s="3">
        <v>0</v>
      </c>
      <c r="Q161" s="3">
        <v>0</v>
      </c>
      <c r="R161" s="3">
        <v>0</v>
      </c>
      <c r="S161" s="3">
        <v>0</v>
      </c>
      <c r="T161" s="3">
        <v>0</v>
      </c>
      <c r="U161" s="3">
        <v>0</v>
      </c>
      <c r="V161" s="3">
        <v>0</v>
      </c>
      <c r="W161" s="3">
        <v>1</v>
      </c>
      <c r="X161" s="3">
        <v>0</v>
      </c>
      <c r="Y161" s="3">
        <v>0</v>
      </c>
      <c r="Z161" s="3">
        <v>0</v>
      </c>
      <c r="AA161" s="3">
        <v>0</v>
      </c>
      <c r="AB161" s="3">
        <v>0</v>
      </c>
      <c r="AC161" s="3">
        <v>0</v>
      </c>
      <c r="AD161" s="3">
        <v>0</v>
      </c>
      <c r="AE161" s="3">
        <v>1</v>
      </c>
      <c r="AF161" s="3">
        <v>0</v>
      </c>
      <c r="AG161" s="3">
        <v>0</v>
      </c>
      <c r="AH161" s="3">
        <v>0</v>
      </c>
      <c r="AI161" s="3">
        <v>0</v>
      </c>
      <c r="AJ161" s="3">
        <v>0</v>
      </c>
      <c r="AK161" s="3">
        <v>0</v>
      </c>
      <c r="AL161" s="3">
        <v>0</v>
      </c>
      <c r="AM161" s="3">
        <v>0</v>
      </c>
      <c r="AN161" s="3">
        <v>0</v>
      </c>
      <c r="AO161" s="3">
        <v>0</v>
      </c>
      <c r="AP161" s="3">
        <v>0</v>
      </c>
      <c r="AQ161" s="3">
        <v>0</v>
      </c>
      <c r="AR161" s="3">
        <v>0</v>
      </c>
      <c r="AS161" s="3">
        <v>0</v>
      </c>
      <c r="AT161" s="3">
        <v>0</v>
      </c>
      <c r="AU161" s="3">
        <v>0</v>
      </c>
      <c r="AV161" s="3">
        <v>0</v>
      </c>
      <c r="AW161" s="3">
        <v>0</v>
      </c>
      <c r="AX161" s="3">
        <v>0</v>
      </c>
      <c r="AY161" s="3">
        <v>0</v>
      </c>
      <c r="AZ161" s="16">
        <f t="shared" si="60"/>
        <v>5</v>
      </c>
      <c r="BA161" s="17">
        <f t="shared" si="61"/>
        <v>0.10869565217391304</v>
      </c>
      <c r="BB161" s="17" t="str">
        <f t="shared" si="62"/>
        <v>Nepatenkinamas</v>
      </c>
      <c r="BC161" s="16">
        <f t="shared" si="63"/>
        <v>2</v>
      </c>
      <c r="BD161" s="17">
        <f t="shared" si="64"/>
        <v>0.16666666666666666</v>
      </c>
      <c r="BE161" s="16">
        <f t="shared" si="65"/>
        <v>0</v>
      </c>
      <c r="BF161" s="17">
        <f t="shared" si="66"/>
        <v>0</v>
      </c>
      <c r="BG161" s="16">
        <f t="shared" si="67"/>
        <v>1</v>
      </c>
      <c r="BH161" s="17">
        <f t="shared" si="68"/>
        <v>9.0909090909090912E-2</v>
      </c>
      <c r="BI161" s="16">
        <f t="shared" si="69"/>
        <v>1</v>
      </c>
      <c r="BJ161" s="17">
        <f t="shared" si="70"/>
        <v>0.2</v>
      </c>
      <c r="BK161" s="16">
        <f t="shared" si="71"/>
        <v>1</v>
      </c>
      <c r="BL161" s="17">
        <f t="shared" si="72"/>
        <v>0.1</v>
      </c>
      <c r="BM161" s="16">
        <f t="shared" si="73"/>
        <v>2</v>
      </c>
      <c r="BN161" s="17">
        <f t="shared" si="74"/>
        <v>0.11764705882352941</v>
      </c>
      <c r="BO161" s="16">
        <f t="shared" si="75"/>
        <v>2</v>
      </c>
      <c r="BP161" s="17">
        <f t="shared" si="76"/>
        <v>0.10526315789473684</v>
      </c>
      <c r="BQ161" s="16">
        <f t="shared" si="77"/>
        <v>1</v>
      </c>
      <c r="BR161" s="17">
        <f t="shared" si="78"/>
        <v>0.1</v>
      </c>
      <c r="BS161" s="16">
        <f t="shared" si="79"/>
        <v>1</v>
      </c>
    </row>
    <row r="162" spans="1:71">
      <c r="A162" s="68" t="s">
        <v>439</v>
      </c>
      <c r="B162" s="69">
        <v>808610</v>
      </c>
      <c r="C162" s="69">
        <v>10</v>
      </c>
      <c r="D162" s="70" t="s">
        <v>453</v>
      </c>
      <c r="E162" s="70" t="s">
        <v>452</v>
      </c>
      <c r="F162" s="35" t="s">
        <v>32</v>
      </c>
      <c r="G162" s="35"/>
      <c r="H162" s="35"/>
      <c r="I162" s="35"/>
      <c r="J162" s="3">
        <v>1</v>
      </c>
      <c r="K162" s="3">
        <v>0</v>
      </c>
      <c r="L162" s="3">
        <v>0</v>
      </c>
      <c r="M162" s="3">
        <v>0</v>
      </c>
      <c r="N162" s="3">
        <v>0</v>
      </c>
      <c r="O162" s="3">
        <v>0</v>
      </c>
      <c r="P162" s="3">
        <v>0</v>
      </c>
      <c r="Q162" s="3">
        <v>0</v>
      </c>
      <c r="R162" s="3">
        <v>0</v>
      </c>
      <c r="S162" s="3">
        <v>0</v>
      </c>
      <c r="T162" s="3">
        <v>1</v>
      </c>
      <c r="U162" s="3">
        <v>0</v>
      </c>
      <c r="V162" s="3">
        <v>1</v>
      </c>
      <c r="W162" s="3">
        <v>0</v>
      </c>
      <c r="X162" s="3">
        <v>0</v>
      </c>
      <c r="Y162" s="3">
        <v>0</v>
      </c>
      <c r="Z162" s="3">
        <v>0</v>
      </c>
      <c r="AA162" s="3">
        <v>0</v>
      </c>
      <c r="AB162" s="3">
        <v>0</v>
      </c>
      <c r="AC162" s="3">
        <v>0</v>
      </c>
      <c r="AD162" s="3">
        <v>0</v>
      </c>
      <c r="AE162" s="3">
        <v>0</v>
      </c>
      <c r="AF162" s="3">
        <v>0</v>
      </c>
      <c r="AG162" s="3">
        <v>0</v>
      </c>
      <c r="AH162" s="3">
        <v>0</v>
      </c>
      <c r="AI162" s="3">
        <v>0</v>
      </c>
      <c r="AJ162" s="3">
        <v>0</v>
      </c>
      <c r="AK162" s="3">
        <v>0</v>
      </c>
      <c r="AL162" s="3">
        <v>0</v>
      </c>
      <c r="AM162" s="3">
        <v>0</v>
      </c>
      <c r="AN162" s="3">
        <v>0</v>
      </c>
      <c r="AO162" s="3">
        <v>1</v>
      </c>
      <c r="AP162" s="3">
        <v>0</v>
      </c>
      <c r="AQ162" s="3">
        <v>0</v>
      </c>
      <c r="AR162" s="3">
        <v>0</v>
      </c>
      <c r="AS162" s="3">
        <v>0</v>
      </c>
      <c r="AT162" s="3">
        <v>0</v>
      </c>
      <c r="AU162" s="3">
        <v>0</v>
      </c>
      <c r="AV162" s="3">
        <v>0</v>
      </c>
      <c r="AW162" s="3">
        <v>0</v>
      </c>
      <c r="AX162" s="3">
        <v>1</v>
      </c>
      <c r="AY162" s="3">
        <v>0</v>
      </c>
      <c r="AZ162" s="16">
        <f t="shared" si="60"/>
        <v>5</v>
      </c>
      <c r="BA162" s="17">
        <f t="shared" si="61"/>
        <v>0.10869565217391304</v>
      </c>
      <c r="BB162" s="17" t="str">
        <f t="shared" si="62"/>
        <v>Nepatenkinamas</v>
      </c>
      <c r="BC162" s="16">
        <f t="shared" si="63"/>
        <v>1</v>
      </c>
      <c r="BD162" s="17">
        <f t="shared" si="64"/>
        <v>8.3333333333333329E-2</v>
      </c>
      <c r="BE162" s="16">
        <f t="shared" si="65"/>
        <v>0</v>
      </c>
      <c r="BF162" s="17">
        <f t="shared" si="66"/>
        <v>0</v>
      </c>
      <c r="BG162" s="16">
        <f t="shared" si="67"/>
        <v>3</v>
      </c>
      <c r="BH162" s="17">
        <f t="shared" si="68"/>
        <v>0.27272727272727271</v>
      </c>
      <c r="BI162" s="16">
        <f t="shared" si="69"/>
        <v>0</v>
      </c>
      <c r="BJ162" s="17">
        <f t="shared" si="70"/>
        <v>0</v>
      </c>
      <c r="BK162" s="16">
        <f t="shared" si="71"/>
        <v>1</v>
      </c>
      <c r="BL162" s="17">
        <f t="shared" si="72"/>
        <v>0.1</v>
      </c>
      <c r="BM162" s="16">
        <f t="shared" si="73"/>
        <v>1</v>
      </c>
      <c r="BN162" s="17">
        <f t="shared" si="74"/>
        <v>5.8823529411764705E-2</v>
      </c>
      <c r="BO162" s="16">
        <f t="shared" si="75"/>
        <v>3</v>
      </c>
      <c r="BP162" s="17">
        <f t="shared" si="76"/>
        <v>0.15789473684210525</v>
      </c>
      <c r="BQ162" s="16">
        <f t="shared" si="77"/>
        <v>1</v>
      </c>
      <c r="BR162" s="17">
        <f t="shared" si="78"/>
        <v>0.1</v>
      </c>
      <c r="BS162" s="16">
        <f t="shared" si="79"/>
        <v>1</v>
      </c>
    </row>
    <row r="163" spans="1:71">
      <c r="A163" s="68" t="s">
        <v>439</v>
      </c>
      <c r="B163" s="69">
        <v>808611</v>
      </c>
      <c r="C163" s="69">
        <v>11</v>
      </c>
      <c r="D163" s="70" t="s">
        <v>99</v>
      </c>
      <c r="E163" s="70" t="s">
        <v>454</v>
      </c>
      <c r="F163" s="35" t="s">
        <v>32</v>
      </c>
      <c r="G163" s="35"/>
      <c r="H163" s="35"/>
      <c r="I163" s="35"/>
      <c r="J163" s="3">
        <v>0</v>
      </c>
      <c r="K163" s="3">
        <v>0</v>
      </c>
      <c r="L163" s="3">
        <v>1</v>
      </c>
      <c r="M163" s="3">
        <v>0</v>
      </c>
      <c r="N163" s="3">
        <v>0</v>
      </c>
      <c r="O163" s="3">
        <v>0</v>
      </c>
      <c r="P163" s="3">
        <v>0</v>
      </c>
      <c r="Q163" s="3">
        <v>0</v>
      </c>
      <c r="R163" s="3">
        <v>0</v>
      </c>
      <c r="S163" s="3">
        <v>0</v>
      </c>
      <c r="T163" s="3">
        <v>0</v>
      </c>
      <c r="U163" s="3">
        <v>0</v>
      </c>
      <c r="V163" s="3">
        <v>0</v>
      </c>
      <c r="W163" s="3">
        <v>0</v>
      </c>
      <c r="X163" s="3">
        <v>0</v>
      </c>
      <c r="Y163" s="3">
        <v>0</v>
      </c>
      <c r="Z163" s="3">
        <v>0</v>
      </c>
      <c r="AA163" s="3">
        <v>0</v>
      </c>
      <c r="AB163" s="3">
        <v>1</v>
      </c>
      <c r="AC163" s="3">
        <v>0</v>
      </c>
      <c r="AD163" s="3">
        <v>0</v>
      </c>
      <c r="AE163" s="3">
        <v>0</v>
      </c>
      <c r="AF163" s="3">
        <v>0</v>
      </c>
      <c r="AG163" s="3">
        <v>0</v>
      </c>
      <c r="AH163" s="3">
        <v>0</v>
      </c>
      <c r="AI163" s="3">
        <v>0</v>
      </c>
      <c r="AJ163" s="3">
        <v>1</v>
      </c>
      <c r="AK163" s="3">
        <v>1</v>
      </c>
      <c r="AL163" s="3">
        <v>0</v>
      </c>
      <c r="AM163" s="3">
        <v>1</v>
      </c>
      <c r="AN163" s="3">
        <v>1</v>
      </c>
      <c r="AO163" s="3">
        <v>0</v>
      </c>
      <c r="AP163" s="3">
        <v>0</v>
      </c>
      <c r="AQ163" s="3">
        <v>0</v>
      </c>
      <c r="AR163" s="3">
        <v>0</v>
      </c>
      <c r="AS163" s="3">
        <v>0</v>
      </c>
      <c r="AT163" s="3">
        <v>0</v>
      </c>
      <c r="AU163" s="3">
        <v>0</v>
      </c>
      <c r="AV163" s="3">
        <v>0</v>
      </c>
      <c r="AW163" s="3">
        <v>0</v>
      </c>
      <c r="AX163" s="3">
        <v>0</v>
      </c>
      <c r="AY163" s="3">
        <v>0</v>
      </c>
      <c r="AZ163" s="16">
        <f t="shared" si="60"/>
        <v>6</v>
      </c>
      <c r="BA163" s="17">
        <f t="shared" si="61"/>
        <v>0.13043478260869565</v>
      </c>
      <c r="BB163" s="17" t="str">
        <f t="shared" si="62"/>
        <v>Nepatenkinamas</v>
      </c>
      <c r="BC163" s="16">
        <f t="shared" si="63"/>
        <v>1</v>
      </c>
      <c r="BD163" s="17">
        <f t="shared" si="64"/>
        <v>8.3333333333333329E-2</v>
      </c>
      <c r="BE163" s="16">
        <f t="shared" si="65"/>
        <v>2</v>
      </c>
      <c r="BF163" s="17">
        <f t="shared" si="66"/>
        <v>0.25</v>
      </c>
      <c r="BG163" s="16">
        <f t="shared" si="67"/>
        <v>1</v>
      </c>
      <c r="BH163" s="17">
        <f t="shared" si="68"/>
        <v>9.0909090909090912E-2</v>
      </c>
      <c r="BI163" s="16">
        <f t="shared" si="69"/>
        <v>1</v>
      </c>
      <c r="BJ163" s="17">
        <f t="shared" si="70"/>
        <v>0.2</v>
      </c>
      <c r="BK163" s="16">
        <f t="shared" si="71"/>
        <v>1</v>
      </c>
      <c r="BL163" s="17">
        <f t="shared" si="72"/>
        <v>0.1</v>
      </c>
      <c r="BM163" s="16">
        <f t="shared" si="73"/>
        <v>3</v>
      </c>
      <c r="BN163" s="17">
        <f t="shared" si="74"/>
        <v>0.17647058823529413</v>
      </c>
      <c r="BO163" s="16">
        <f t="shared" si="75"/>
        <v>2</v>
      </c>
      <c r="BP163" s="17">
        <f t="shared" si="76"/>
        <v>0.10526315789473684</v>
      </c>
      <c r="BQ163" s="16">
        <f t="shared" si="77"/>
        <v>1</v>
      </c>
      <c r="BR163" s="17">
        <f t="shared" si="78"/>
        <v>0.1</v>
      </c>
      <c r="BS163" s="16">
        <f t="shared" si="79"/>
        <v>2</v>
      </c>
    </row>
    <row r="164" spans="1:71">
      <c r="A164" s="68" t="s">
        <v>439</v>
      </c>
      <c r="B164" s="69">
        <v>808612</v>
      </c>
      <c r="C164" s="69">
        <v>12</v>
      </c>
      <c r="D164" s="70" t="s">
        <v>120</v>
      </c>
      <c r="E164" s="70" t="s">
        <v>455</v>
      </c>
      <c r="F164" s="35" t="s">
        <v>36</v>
      </c>
      <c r="G164" s="35"/>
      <c r="H164" s="35"/>
      <c r="I164" s="35"/>
      <c r="J164" s="3">
        <v>1</v>
      </c>
      <c r="K164" s="3">
        <v>0</v>
      </c>
      <c r="L164" s="3">
        <v>0</v>
      </c>
      <c r="M164" s="3">
        <v>0</v>
      </c>
      <c r="N164" s="3">
        <v>0</v>
      </c>
      <c r="O164" s="3">
        <v>1</v>
      </c>
      <c r="P164" s="3">
        <v>0</v>
      </c>
      <c r="Q164" s="3">
        <v>1</v>
      </c>
      <c r="R164" s="3">
        <v>0</v>
      </c>
      <c r="S164" s="3">
        <v>0</v>
      </c>
      <c r="T164" s="3">
        <v>0</v>
      </c>
      <c r="U164" s="3">
        <v>0</v>
      </c>
      <c r="V164" s="3">
        <v>0</v>
      </c>
      <c r="W164" s="3">
        <v>0</v>
      </c>
      <c r="X164" s="3">
        <v>0</v>
      </c>
      <c r="Y164" s="3">
        <v>0</v>
      </c>
      <c r="Z164" s="3">
        <v>0</v>
      </c>
      <c r="AA164" s="3">
        <v>0</v>
      </c>
      <c r="AB164" s="3">
        <v>0</v>
      </c>
      <c r="AC164" s="3">
        <v>0</v>
      </c>
      <c r="AD164" s="3">
        <v>0</v>
      </c>
      <c r="AE164" s="3">
        <v>0</v>
      </c>
      <c r="AF164" s="3">
        <v>0</v>
      </c>
      <c r="AG164" s="3">
        <v>0</v>
      </c>
      <c r="AH164" s="3">
        <v>0</v>
      </c>
      <c r="AI164" s="3">
        <v>0</v>
      </c>
      <c r="AJ164" s="3">
        <v>0</v>
      </c>
      <c r="AK164" s="3">
        <v>0</v>
      </c>
      <c r="AL164" s="3">
        <v>0</v>
      </c>
      <c r="AM164" s="3">
        <v>0</v>
      </c>
      <c r="AN164" s="3">
        <v>0</v>
      </c>
      <c r="AO164" s="3">
        <v>1</v>
      </c>
      <c r="AP164" s="3">
        <v>0</v>
      </c>
      <c r="AQ164" s="3">
        <v>0</v>
      </c>
      <c r="AR164" s="3">
        <v>0</v>
      </c>
      <c r="AS164" s="3">
        <v>0</v>
      </c>
      <c r="AT164" s="3">
        <v>0</v>
      </c>
      <c r="AU164" s="3">
        <v>0</v>
      </c>
      <c r="AV164" s="3">
        <v>0</v>
      </c>
      <c r="AW164" s="3">
        <v>0</v>
      </c>
      <c r="AX164" s="3">
        <v>0</v>
      </c>
      <c r="AY164" s="3">
        <v>0</v>
      </c>
      <c r="AZ164" s="16">
        <f t="shared" si="60"/>
        <v>4</v>
      </c>
      <c r="BA164" s="17">
        <f t="shared" si="61"/>
        <v>8.6956521739130432E-2</v>
      </c>
      <c r="BB164" s="17" t="str">
        <f t="shared" si="62"/>
        <v>Nepatenkinamas</v>
      </c>
      <c r="BC164" s="16">
        <f t="shared" si="63"/>
        <v>2</v>
      </c>
      <c r="BD164" s="17">
        <f t="shared" si="64"/>
        <v>0.16666666666666666</v>
      </c>
      <c r="BE164" s="16">
        <f t="shared" si="65"/>
        <v>0</v>
      </c>
      <c r="BF164" s="17">
        <f t="shared" si="66"/>
        <v>0</v>
      </c>
      <c r="BG164" s="16">
        <f t="shared" si="67"/>
        <v>1</v>
      </c>
      <c r="BH164" s="17">
        <f t="shared" si="68"/>
        <v>9.0909090909090912E-2</v>
      </c>
      <c r="BI164" s="16">
        <f t="shared" si="69"/>
        <v>0</v>
      </c>
      <c r="BJ164" s="17">
        <f t="shared" si="70"/>
        <v>0</v>
      </c>
      <c r="BK164" s="16">
        <f t="shared" si="71"/>
        <v>1</v>
      </c>
      <c r="BL164" s="17">
        <f t="shared" si="72"/>
        <v>0.1</v>
      </c>
      <c r="BM164" s="16">
        <f t="shared" si="73"/>
        <v>2</v>
      </c>
      <c r="BN164" s="17">
        <f t="shared" si="74"/>
        <v>0.11764705882352941</v>
      </c>
      <c r="BO164" s="16">
        <f t="shared" si="75"/>
        <v>1</v>
      </c>
      <c r="BP164" s="17">
        <f t="shared" si="76"/>
        <v>5.2631578947368418E-2</v>
      </c>
      <c r="BQ164" s="16">
        <f t="shared" si="77"/>
        <v>1</v>
      </c>
      <c r="BR164" s="17">
        <f t="shared" si="78"/>
        <v>0.1</v>
      </c>
      <c r="BS164" s="16">
        <f t="shared" si="79"/>
        <v>1</v>
      </c>
    </row>
    <row r="165" spans="1:71">
      <c r="A165" s="68" t="s">
        <v>439</v>
      </c>
      <c r="B165" s="69">
        <v>808613</v>
      </c>
      <c r="C165" s="69">
        <v>13</v>
      </c>
      <c r="D165" s="70" t="s">
        <v>259</v>
      </c>
      <c r="E165" s="70" t="s">
        <v>456</v>
      </c>
      <c r="F165" s="35" t="s">
        <v>32</v>
      </c>
      <c r="G165" s="35"/>
      <c r="H165" s="35"/>
      <c r="I165" s="35"/>
      <c r="J165" s="3">
        <v>1</v>
      </c>
      <c r="K165" s="3">
        <v>1</v>
      </c>
      <c r="L165" s="3">
        <v>1</v>
      </c>
      <c r="M165" s="3">
        <v>1</v>
      </c>
      <c r="N165" s="3">
        <v>1</v>
      </c>
      <c r="O165" s="3">
        <v>0</v>
      </c>
      <c r="P165" s="3">
        <v>1</v>
      </c>
      <c r="Q165" s="3">
        <v>1</v>
      </c>
      <c r="R165" s="3">
        <v>1</v>
      </c>
      <c r="S165" s="3">
        <v>0</v>
      </c>
      <c r="T165" s="3">
        <v>1</v>
      </c>
      <c r="U165" s="3">
        <v>1</v>
      </c>
      <c r="V165" s="3">
        <v>0</v>
      </c>
      <c r="W165" s="3">
        <v>1</v>
      </c>
      <c r="X165" s="3">
        <v>1</v>
      </c>
      <c r="Y165" s="3">
        <v>1</v>
      </c>
      <c r="Z165" s="3">
        <v>1</v>
      </c>
      <c r="AA165" s="3">
        <v>0</v>
      </c>
      <c r="AB165" s="3">
        <v>1</v>
      </c>
      <c r="AC165" s="3">
        <v>1</v>
      </c>
      <c r="AD165" s="3">
        <v>1</v>
      </c>
      <c r="AE165" s="3">
        <v>2</v>
      </c>
      <c r="AF165" s="3">
        <v>1</v>
      </c>
      <c r="AG165" s="3">
        <v>0</v>
      </c>
      <c r="AH165" s="3">
        <v>1</v>
      </c>
      <c r="AI165" s="3">
        <v>1</v>
      </c>
      <c r="AJ165" s="3">
        <v>1</v>
      </c>
      <c r="AK165" s="3">
        <v>1</v>
      </c>
      <c r="AL165" s="3">
        <v>0</v>
      </c>
      <c r="AM165" s="3">
        <v>1</v>
      </c>
      <c r="AN165" s="3">
        <v>1</v>
      </c>
      <c r="AO165" s="3">
        <v>1</v>
      </c>
      <c r="AP165" s="3">
        <v>1</v>
      </c>
      <c r="AQ165" s="3">
        <v>1</v>
      </c>
      <c r="AR165" s="3">
        <v>1</v>
      </c>
      <c r="AS165" s="3">
        <v>0</v>
      </c>
      <c r="AT165" s="3">
        <v>1</v>
      </c>
      <c r="AU165" s="3">
        <v>1</v>
      </c>
      <c r="AV165" s="3">
        <v>1</v>
      </c>
      <c r="AW165" s="3">
        <v>2</v>
      </c>
      <c r="AX165" s="3">
        <v>1</v>
      </c>
      <c r="AY165" s="3">
        <v>0</v>
      </c>
      <c r="AZ165" s="16">
        <f t="shared" si="60"/>
        <v>36</v>
      </c>
      <c r="BA165" s="17">
        <f t="shared" si="61"/>
        <v>0.78260869565217395</v>
      </c>
      <c r="BB165" s="17" t="str">
        <f t="shared" si="62"/>
        <v>Pagrindinis</v>
      </c>
      <c r="BC165" s="16">
        <f t="shared" si="63"/>
        <v>12</v>
      </c>
      <c r="BD165" s="17">
        <f t="shared" si="64"/>
        <v>1</v>
      </c>
      <c r="BE165" s="16">
        <f t="shared" si="65"/>
        <v>7</v>
      </c>
      <c r="BF165" s="17">
        <f t="shared" si="66"/>
        <v>0.875</v>
      </c>
      <c r="BG165" s="16">
        <f t="shared" si="67"/>
        <v>10</v>
      </c>
      <c r="BH165" s="17">
        <f t="shared" si="68"/>
        <v>0.90909090909090906</v>
      </c>
      <c r="BI165" s="16">
        <f t="shared" si="69"/>
        <v>4</v>
      </c>
      <c r="BJ165" s="17">
        <f t="shared" si="70"/>
        <v>0.8</v>
      </c>
      <c r="BK165" s="16">
        <f t="shared" si="71"/>
        <v>3</v>
      </c>
      <c r="BL165" s="17">
        <f t="shared" si="72"/>
        <v>0.3</v>
      </c>
      <c r="BM165" s="16">
        <f t="shared" si="73"/>
        <v>15</v>
      </c>
      <c r="BN165" s="17">
        <f t="shared" si="74"/>
        <v>0.88235294117647056</v>
      </c>
      <c r="BO165" s="16">
        <f t="shared" si="75"/>
        <v>18</v>
      </c>
      <c r="BP165" s="17">
        <f t="shared" si="76"/>
        <v>0.94736842105263153</v>
      </c>
      <c r="BQ165" s="16">
        <f t="shared" si="77"/>
        <v>3</v>
      </c>
      <c r="BR165" s="17">
        <f t="shared" si="78"/>
        <v>0.3</v>
      </c>
      <c r="BS165" s="16">
        <f t="shared" si="79"/>
        <v>9</v>
      </c>
    </row>
    <row r="166" spans="1:71">
      <c r="A166" s="68" t="s">
        <v>439</v>
      </c>
      <c r="B166" s="69">
        <v>808614</v>
      </c>
      <c r="C166" s="69">
        <v>14</v>
      </c>
      <c r="D166" s="70" t="s">
        <v>457</v>
      </c>
      <c r="E166" s="70" t="s">
        <v>458</v>
      </c>
      <c r="F166" s="35" t="s">
        <v>36</v>
      </c>
      <c r="G166" s="35"/>
      <c r="H166" s="35"/>
      <c r="I166" s="35"/>
      <c r="J166" s="3">
        <v>1</v>
      </c>
      <c r="K166" s="3">
        <v>1</v>
      </c>
      <c r="L166" s="3">
        <v>1</v>
      </c>
      <c r="M166" s="3">
        <v>1</v>
      </c>
      <c r="N166" s="3">
        <v>1</v>
      </c>
      <c r="O166" s="3">
        <v>0</v>
      </c>
      <c r="P166" s="3">
        <v>0</v>
      </c>
      <c r="Q166" s="3">
        <v>1</v>
      </c>
      <c r="R166" s="3">
        <v>1</v>
      </c>
      <c r="S166" s="3">
        <v>0</v>
      </c>
      <c r="T166" s="3">
        <v>1</v>
      </c>
      <c r="U166" s="3">
        <v>1</v>
      </c>
      <c r="V166" s="3">
        <v>0</v>
      </c>
      <c r="W166" s="3">
        <v>1</v>
      </c>
      <c r="X166" s="3">
        <v>0</v>
      </c>
      <c r="Y166" s="3">
        <v>0</v>
      </c>
      <c r="Z166" s="3">
        <v>1</v>
      </c>
      <c r="AA166" s="3">
        <v>1</v>
      </c>
      <c r="AB166" s="3">
        <v>0</v>
      </c>
      <c r="AC166" s="3">
        <v>1</v>
      </c>
      <c r="AD166" s="3">
        <v>0</v>
      </c>
      <c r="AE166" s="3">
        <v>2</v>
      </c>
      <c r="AF166" s="3">
        <v>0</v>
      </c>
      <c r="AG166" s="3">
        <v>0</v>
      </c>
      <c r="AH166" s="3">
        <v>1</v>
      </c>
      <c r="AI166" s="3">
        <v>1</v>
      </c>
      <c r="AJ166" s="3">
        <v>1</v>
      </c>
      <c r="AK166" s="3">
        <v>1</v>
      </c>
      <c r="AL166" s="3">
        <v>0</v>
      </c>
      <c r="AM166" s="3">
        <v>1</v>
      </c>
      <c r="AN166" s="3">
        <v>1</v>
      </c>
      <c r="AO166" s="3">
        <v>1</v>
      </c>
      <c r="AP166" s="3">
        <v>1</v>
      </c>
      <c r="AQ166" s="3">
        <v>0</v>
      </c>
      <c r="AR166" s="3">
        <v>1</v>
      </c>
      <c r="AS166" s="3">
        <v>0</v>
      </c>
      <c r="AT166" s="3">
        <v>0</v>
      </c>
      <c r="AU166" s="3">
        <v>1</v>
      </c>
      <c r="AV166" s="3">
        <v>1</v>
      </c>
      <c r="AW166" s="3">
        <v>0</v>
      </c>
      <c r="AX166" s="3">
        <v>1</v>
      </c>
      <c r="AY166" s="3">
        <v>0</v>
      </c>
      <c r="AZ166" s="16">
        <f t="shared" si="60"/>
        <v>27</v>
      </c>
      <c r="BA166" s="17">
        <f t="shared" si="61"/>
        <v>0.58695652173913049</v>
      </c>
      <c r="BB166" s="17" t="str">
        <f t="shared" si="62"/>
        <v>Pagrindinis</v>
      </c>
      <c r="BC166" s="16">
        <f t="shared" si="63"/>
        <v>11</v>
      </c>
      <c r="BD166" s="17">
        <f t="shared" si="64"/>
        <v>0.91666666666666663</v>
      </c>
      <c r="BE166" s="16">
        <f t="shared" si="65"/>
        <v>1</v>
      </c>
      <c r="BF166" s="17">
        <f t="shared" si="66"/>
        <v>0.125</v>
      </c>
      <c r="BG166" s="16">
        <f t="shared" si="67"/>
        <v>8</v>
      </c>
      <c r="BH166" s="17">
        <f t="shared" si="68"/>
        <v>0.72727272727272729</v>
      </c>
      <c r="BI166" s="16">
        <f t="shared" si="69"/>
        <v>4</v>
      </c>
      <c r="BJ166" s="17">
        <f t="shared" si="70"/>
        <v>0.8</v>
      </c>
      <c r="BK166" s="16">
        <f t="shared" si="71"/>
        <v>3</v>
      </c>
      <c r="BL166" s="17">
        <f t="shared" si="72"/>
        <v>0.3</v>
      </c>
      <c r="BM166" s="16">
        <f t="shared" si="73"/>
        <v>11</v>
      </c>
      <c r="BN166" s="17">
        <f t="shared" si="74"/>
        <v>0.6470588235294118</v>
      </c>
      <c r="BO166" s="16">
        <f t="shared" si="75"/>
        <v>13</v>
      </c>
      <c r="BP166" s="17">
        <f t="shared" si="76"/>
        <v>0.68421052631578949</v>
      </c>
      <c r="BQ166" s="16">
        <f t="shared" si="77"/>
        <v>3</v>
      </c>
      <c r="BR166" s="17">
        <f t="shared" si="78"/>
        <v>0.3</v>
      </c>
      <c r="BS166" s="16">
        <f t="shared" si="79"/>
        <v>7</v>
      </c>
    </row>
    <row r="167" spans="1:71">
      <c r="A167" s="68" t="s">
        <v>439</v>
      </c>
      <c r="B167" s="69">
        <v>808615</v>
      </c>
      <c r="C167" s="69">
        <v>15</v>
      </c>
      <c r="D167" s="70" t="s">
        <v>259</v>
      </c>
      <c r="E167" s="70" t="s">
        <v>459</v>
      </c>
      <c r="F167" s="35" t="s">
        <v>32</v>
      </c>
      <c r="G167" s="35"/>
      <c r="H167" s="35"/>
      <c r="I167" s="35"/>
      <c r="J167" s="3">
        <v>1</v>
      </c>
      <c r="K167" s="3">
        <v>0</v>
      </c>
      <c r="L167" s="3">
        <v>0</v>
      </c>
      <c r="M167" s="3">
        <v>0</v>
      </c>
      <c r="N167" s="3">
        <v>0</v>
      </c>
      <c r="O167" s="3">
        <v>0</v>
      </c>
      <c r="P167" s="3">
        <v>0</v>
      </c>
      <c r="Q167" s="3">
        <v>1</v>
      </c>
      <c r="R167" s="3">
        <v>0</v>
      </c>
      <c r="S167" s="3">
        <v>0</v>
      </c>
      <c r="T167" s="3">
        <v>0</v>
      </c>
      <c r="U167" s="3">
        <v>0</v>
      </c>
      <c r="V167" s="3">
        <v>0</v>
      </c>
      <c r="W167" s="3">
        <v>0</v>
      </c>
      <c r="X167" s="3">
        <v>0</v>
      </c>
      <c r="Y167" s="3">
        <v>0</v>
      </c>
      <c r="Z167" s="3">
        <v>0</v>
      </c>
      <c r="AA167" s="3">
        <v>0</v>
      </c>
      <c r="AB167" s="3">
        <v>0</v>
      </c>
      <c r="AC167" s="3">
        <v>0</v>
      </c>
      <c r="AD167" s="3">
        <v>0</v>
      </c>
      <c r="AE167" s="3">
        <v>1</v>
      </c>
      <c r="AF167" s="3">
        <v>0</v>
      </c>
      <c r="AG167" s="3">
        <v>0</v>
      </c>
      <c r="AH167" s="3">
        <v>1</v>
      </c>
      <c r="AI167" s="3">
        <v>0</v>
      </c>
      <c r="AJ167" s="3">
        <v>0</v>
      </c>
      <c r="AK167" s="3">
        <v>1</v>
      </c>
      <c r="AL167" s="3">
        <v>0</v>
      </c>
      <c r="AM167" s="3">
        <v>1</v>
      </c>
      <c r="AN167" s="3">
        <v>1</v>
      </c>
      <c r="AO167" s="3">
        <v>1</v>
      </c>
      <c r="AP167" s="3">
        <v>0</v>
      </c>
      <c r="AQ167" s="3">
        <v>1</v>
      </c>
      <c r="AR167" s="3">
        <v>0</v>
      </c>
      <c r="AS167" s="3">
        <v>0</v>
      </c>
      <c r="AT167" s="3">
        <v>0</v>
      </c>
      <c r="AU167" s="3">
        <v>0</v>
      </c>
      <c r="AV167" s="3">
        <v>0</v>
      </c>
      <c r="AW167" s="3">
        <v>0</v>
      </c>
      <c r="AX167" s="3">
        <v>0</v>
      </c>
      <c r="AY167" s="3">
        <v>0</v>
      </c>
      <c r="AZ167" s="16">
        <f t="shared" si="60"/>
        <v>9</v>
      </c>
      <c r="BA167" s="17">
        <f t="shared" si="61"/>
        <v>0.19565217391304349</v>
      </c>
      <c r="BB167" s="17" t="str">
        <f t="shared" si="62"/>
        <v>Patenkinamas</v>
      </c>
      <c r="BC167" s="16">
        <f t="shared" si="63"/>
        <v>3</v>
      </c>
      <c r="BD167" s="17">
        <f t="shared" si="64"/>
        <v>0.25</v>
      </c>
      <c r="BE167" s="16">
        <f t="shared" si="65"/>
        <v>1</v>
      </c>
      <c r="BF167" s="17">
        <f t="shared" si="66"/>
        <v>0.125</v>
      </c>
      <c r="BG167" s="16">
        <f t="shared" si="67"/>
        <v>3</v>
      </c>
      <c r="BH167" s="17">
        <f t="shared" si="68"/>
        <v>0.27272727272727271</v>
      </c>
      <c r="BI167" s="16">
        <f t="shared" si="69"/>
        <v>1</v>
      </c>
      <c r="BJ167" s="17">
        <f t="shared" si="70"/>
        <v>0.2</v>
      </c>
      <c r="BK167" s="16">
        <f t="shared" si="71"/>
        <v>1</v>
      </c>
      <c r="BL167" s="17">
        <f t="shared" si="72"/>
        <v>0.1</v>
      </c>
      <c r="BM167" s="16">
        <f t="shared" si="73"/>
        <v>5</v>
      </c>
      <c r="BN167" s="17">
        <f t="shared" si="74"/>
        <v>0.29411764705882354</v>
      </c>
      <c r="BO167" s="16">
        <f t="shared" si="75"/>
        <v>3</v>
      </c>
      <c r="BP167" s="17">
        <f t="shared" si="76"/>
        <v>0.15789473684210525</v>
      </c>
      <c r="BQ167" s="16">
        <f t="shared" si="77"/>
        <v>1</v>
      </c>
      <c r="BR167" s="17">
        <f t="shared" si="78"/>
        <v>0.1</v>
      </c>
      <c r="BS167" s="16">
        <f t="shared" si="79"/>
        <v>2</v>
      </c>
    </row>
    <row r="168" spans="1:71">
      <c r="A168" s="68" t="s">
        <v>439</v>
      </c>
      <c r="B168" s="69">
        <v>808616</v>
      </c>
      <c r="C168" s="69">
        <v>16</v>
      </c>
      <c r="D168" s="70" t="s">
        <v>366</v>
      </c>
      <c r="E168" s="70" t="s">
        <v>460</v>
      </c>
      <c r="F168" s="35" t="s">
        <v>32</v>
      </c>
      <c r="G168" s="35" t="s">
        <v>34</v>
      </c>
      <c r="H168" s="35" t="s">
        <v>34</v>
      </c>
      <c r="I168" s="35"/>
      <c r="J168" s="3">
        <v>1</v>
      </c>
      <c r="K168" s="3">
        <v>0</v>
      </c>
      <c r="L168" s="3">
        <v>0</v>
      </c>
      <c r="M168" s="3">
        <v>0</v>
      </c>
      <c r="N168" s="3">
        <v>0</v>
      </c>
      <c r="O168" s="3">
        <v>0</v>
      </c>
      <c r="P168" s="3">
        <v>0</v>
      </c>
      <c r="Q168" s="3">
        <v>0</v>
      </c>
      <c r="R168" s="3">
        <v>0</v>
      </c>
      <c r="S168" s="3">
        <v>0</v>
      </c>
      <c r="T168" s="3">
        <v>0</v>
      </c>
      <c r="U168" s="3">
        <v>0</v>
      </c>
      <c r="V168" s="3">
        <v>0</v>
      </c>
      <c r="W168" s="3">
        <v>0</v>
      </c>
      <c r="X168" s="3">
        <v>0</v>
      </c>
      <c r="Y168" s="3">
        <v>0</v>
      </c>
      <c r="Z168" s="3">
        <v>0</v>
      </c>
      <c r="AA168" s="3">
        <v>0</v>
      </c>
      <c r="AB168" s="3">
        <v>0</v>
      </c>
      <c r="AC168" s="3">
        <v>0</v>
      </c>
      <c r="AD168" s="3">
        <v>0</v>
      </c>
      <c r="AE168" s="3">
        <v>0</v>
      </c>
      <c r="AF168" s="3">
        <v>0</v>
      </c>
      <c r="AG168" s="3">
        <v>0</v>
      </c>
      <c r="AH168" s="3">
        <v>0</v>
      </c>
      <c r="AI168" s="3">
        <v>0</v>
      </c>
      <c r="AJ168" s="3">
        <v>0</v>
      </c>
      <c r="AK168" s="3">
        <v>0</v>
      </c>
      <c r="AL168" s="3">
        <v>0</v>
      </c>
      <c r="AM168" s="3">
        <v>0</v>
      </c>
      <c r="AN168" s="3">
        <v>0</v>
      </c>
      <c r="AO168" s="3">
        <v>0</v>
      </c>
      <c r="AP168" s="3">
        <v>0</v>
      </c>
      <c r="AQ168" s="3">
        <v>0</v>
      </c>
      <c r="AR168" s="3">
        <v>0</v>
      </c>
      <c r="AS168" s="3">
        <v>0</v>
      </c>
      <c r="AT168" s="3">
        <v>0</v>
      </c>
      <c r="AU168" s="3">
        <v>0</v>
      </c>
      <c r="AV168" s="3">
        <v>0</v>
      </c>
      <c r="AW168" s="3">
        <v>0</v>
      </c>
      <c r="AX168" s="3">
        <v>0</v>
      </c>
      <c r="AY168" s="3">
        <v>0</v>
      </c>
      <c r="AZ168" s="16">
        <f t="shared" si="60"/>
        <v>1</v>
      </c>
      <c r="BA168" s="17">
        <f t="shared" si="61"/>
        <v>2.1739130434782608E-2</v>
      </c>
      <c r="BB168" s="17" t="str">
        <f t="shared" si="62"/>
        <v>Nepatenkinamas</v>
      </c>
      <c r="BC168" s="16">
        <f t="shared" si="63"/>
        <v>1</v>
      </c>
      <c r="BD168" s="17">
        <f t="shared" si="64"/>
        <v>8.3333333333333329E-2</v>
      </c>
      <c r="BE168" s="16">
        <f t="shared" si="65"/>
        <v>0</v>
      </c>
      <c r="BF168" s="17">
        <f t="shared" si="66"/>
        <v>0</v>
      </c>
      <c r="BG168" s="16">
        <f t="shared" si="67"/>
        <v>0</v>
      </c>
      <c r="BH168" s="17">
        <f t="shared" si="68"/>
        <v>0</v>
      </c>
      <c r="BI168" s="16">
        <f t="shared" si="69"/>
        <v>0</v>
      </c>
      <c r="BJ168" s="17">
        <f t="shared" si="70"/>
        <v>0</v>
      </c>
      <c r="BK168" s="16">
        <f t="shared" si="71"/>
        <v>0</v>
      </c>
      <c r="BL168" s="17">
        <f t="shared" si="72"/>
        <v>0</v>
      </c>
      <c r="BM168" s="16">
        <f t="shared" si="73"/>
        <v>1</v>
      </c>
      <c r="BN168" s="17">
        <f t="shared" si="74"/>
        <v>5.8823529411764705E-2</v>
      </c>
      <c r="BO168" s="16">
        <f t="shared" si="75"/>
        <v>0</v>
      </c>
      <c r="BP168" s="17">
        <f t="shared" si="76"/>
        <v>0</v>
      </c>
      <c r="BQ168" s="16">
        <f t="shared" si="77"/>
        <v>0</v>
      </c>
      <c r="BR168" s="17">
        <f t="shared" si="78"/>
        <v>0</v>
      </c>
      <c r="BS168" s="16">
        <f t="shared" si="79"/>
        <v>1</v>
      </c>
    </row>
    <row r="169" spans="1:71">
      <c r="A169" s="68" t="s">
        <v>439</v>
      </c>
      <c r="B169" s="69">
        <v>808617</v>
      </c>
      <c r="C169" s="69">
        <v>17</v>
      </c>
      <c r="D169" s="70" t="s">
        <v>461</v>
      </c>
      <c r="E169" s="70" t="s">
        <v>462</v>
      </c>
      <c r="F169" s="35" t="s">
        <v>36</v>
      </c>
      <c r="G169" s="35"/>
      <c r="H169" s="35"/>
      <c r="I169" s="35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16" t="str">
        <f t="shared" si="60"/>
        <v>Tuščias</v>
      </c>
      <c r="BA169" s="17" t="str">
        <f t="shared" si="61"/>
        <v>Tuščias</v>
      </c>
      <c r="BB169" s="17" t="str">
        <f t="shared" si="62"/>
        <v>Neatliko</v>
      </c>
      <c r="BC169" s="16" t="str">
        <f t="shared" si="63"/>
        <v>Tuščias</v>
      </c>
      <c r="BD169" s="17" t="str">
        <f t="shared" si="64"/>
        <v>Tuščias</v>
      </c>
      <c r="BE169" s="16" t="str">
        <f t="shared" si="65"/>
        <v>Tuščias</v>
      </c>
      <c r="BF169" s="17" t="str">
        <f t="shared" si="66"/>
        <v>Tuščias</v>
      </c>
      <c r="BG169" s="16" t="str">
        <f t="shared" si="67"/>
        <v>Tuščias</v>
      </c>
      <c r="BH169" s="17" t="str">
        <f t="shared" si="68"/>
        <v>Tuščias</v>
      </c>
      <c r="BI169" s="16" t="str">
        <f t="shared" si="69"/>
        <v>Tuščias</v>
      </c>
      <c r="BJ169" s="17" t="str">
        <f t="shared" si="70"/>
        <v>Tuščias</v>
      </c>
      <c r="BK169" s="16" t="str">
        <f t="shared" si="71"/>
        <v>Tuščias</v>
      </c>
      <c r="BL169" s="17" t="str">
        <f t="shared" si="72"/>
        <v>Tuščias</v>
      </c>
      <c r="BM169" s="16" t="str">
        <f t="shared" si="73"/>
        <v>Tuščias</v>
      </c>
      <c r="BN169" s="17" t="str">
        <f t="shared" si="74"/>
        <v>Tuščias</v>
      </c>
      <c r="BO169" s="16" t="str">
        <f t="shared" si="75"/>
        <v>Tuščias</v>
      </c>
      <c r="BP169" s="17" t="str">
        <f t="shared" si="76"/>
        <v>Tuščias</v>
      </c>
      <c r="BQ169" s="16" t="str">
        <f t="shared" si="77"/>
        <v>Tuščias</v>
      </c>
      <c r="BR169" s="17" t="str">
        <f t="shared" si="78"/>
        <v>Tuščias</v>
      </c>
      <c r="BS169" s="16" t="str">
        <f t="shared" si="79"/>
        <v>Tuščias</v>
      </c>
    </row>
    <row r="170" spans="1:71">
      <c r="A170" s="68" t="s">
        <v>439</v>
      </c>
      <c r="B170" s="69">
        <v>808618</v>
      </c>
      <c r="C170" s="69">
        <v>18</v>
      </c>
      <c r="D170" s="70" t="s">
        <v>223</v>
      </c>
      <c r="E170" s="70" t="s">
        <v>463</v>
      </c>
      <c r="F170" s="35" t="s">
        <v>32</v>
      </c>
      <c r="G170" s="35"/>
      <c r="H170" s="35"/>
      <c r="I170" s="35"/>
      <c r="J170" s="3">
        <v>0</v>
      </c>
      <c r="K170" s="3">
        <v>0</v>
      </c>
      <c r="L170" s="3">
        <v>0</v>
      </c>
      <c r="M170" s="3">
        <v>1</v>
      </c>
      <c r="N170" s="3">
        <v>0</v>
      </c>
      <c r="O170" s="3">
        <v>0</v>
      </c>
      <c r="P170" s="3">
        <v>0</v>
      </c>
      <c r="Q170" s="3">
        <v>0</v>
      </c>
      <c r="R170" s="3">
        <v>0</v>
      </c>
      <c r="S170" s="3">
        <v>0</v>
      </c>
      <c r="T170" s="3">
        <v>0</v>
      </c>
      <c r="U170" s="3">
        <v>1</v>
      </c>
      <c r="V170" s="3">
        <v>0</v>
      </c>
      <c r="W170" s="3">
        <v>0</v>
      </c>
      <c r="X170" s="3">
        <v>0</v>
      </c>
      <c r="Y170" s="3">
        <v>0</v>
      </c>
      <c r="Z170" s="3">
        <v>1</v>
      </c>
      <c r="AA170" s="3">
        <v>0</v>
      </c>
      <c r="AB170" s="3">
        <v>1</v>
      </c>
      <c r="AC170" s="3">
        <v>0</v>
      </c>
      <c r="AD170" s="3">
        <v>1</v>
      </c>
      <c r="AE170" s="3">
        <v>1</v>
      </c>
      <c r="AF170" s="3">
        <v>0</v>
      </c>
      <c r="AG170" s="3">
        <v>0</v>
      </c>
      <c r="AH170" s="3">
        <v>0</v>
      </c>
      <c r="AI170" s="3">
        <v>0</v>
      </c>
      <c r="AJ170" s="3">
        <v>0</v>
      </c>
      <c r="AK170" s="3">
        <v>0</v>
      </c>
      <c r="AL170" s="3">
        <v>2</v>
      </c>
      <c r="AM170" s="3">
        <v>1</v>
      </c>
      <c r="AN170" s="3">
        <v>0</v>
      </c>
      <c r="AO170" s="3">
        <v>1</v>
      </c>
      <c r="AP170" s="3">
        <v>0</v>
      </c>
      <c r="AQ170" s="3">
        <v>0</v>
      </c>
      <c r="AR170" s="3">
        <v>0</v>
      </c>
      <c r="AS170" s="3">
        <v>0</v>
      </c>
      <c r="AT170" s="3">
        <v>0</v>
      </c>
      <c r="AU170" s="3">
        <v>0</v>
      </c>
      <c r="AV170" s="3">
        <v>0</v>
      </c>
      <c r="AW170" s="3">
        <v>0</v>
      </c>
      <c r="AX170" s="3">
        <v>0</v>
      </c>
      <c r="AY170" s="3">
        <v>0</v>
      </c>
      <c r="AZ170" s="16">
        <f t="shared" si="60"/>
        <v>10</v>
      </c>
      <c r="BA170" s="17">
        <f t="shared" si="61"/>
        <v>0.21739130434782608</v>
      </c>
      <c r="BB170" s="17" t="str">
        <f t="shared" si="62"/>
        <v>Patenkinamas</v>
      </c>
      <c r="BC170" s="16">
        <f t="shared" si="63"/>
        <v>3</v>
      </c>
      <c r="BD170" s="17">
        <f t="shared" si="64"/>
        <v>0.25</v>
      </c>
      <c r="BE170" s="16">
        <f t="shared" si="65"/>
        <v>1</v>
      </c>
      <c r="BF170" s="17">
        <f t="shared" si="66"/>
        <v>0.125</v>
      </c>
      <c r="BG170" s="16">
        <f t="shared" si="67"/>
        <v>2</v>
      </c>
      <c r="BH170" s="17">
        <f t="shared" si="68"/>
        <v>0.18181818181818182</v>
      </c>
      <c r="BI170" s="16">
        <f t="shared" si="69"/>
        <v>1</v>
      </c>
      <c r="BJ170" s="17">
        <f t="shared" si="70"/>
        <v>0.2</v>
      </c>
      <c r="BK170" s="16">
        <f t="shared" si="71"/>
        <v>3</v>
      </c>
      <c r="BL170" s="17">
        <f t="shared" si="72"/>
        <v>0.3</v>
      </c>
      <c r="BM170" s="16">
        <f t="shared" si="73"/>
        <v>1</v>
      </c>
      <c r="BN170" s="17">
        <f t="shared" si="74"/>
        <v>5.8823529411764705E-2</v>
      </c>
      <c r="BO170" s="16">
        <f t="shared" si="75"/>
        <v>6</v>
      </c>
      <c r="BP170" s="17">
        <f t="shared" si="76"/>
        <v>0.31578947368421051</v>
      </c>
      <c r="BQ170" s="16">
        <f t="shared" si="77"/>
        <v>3</v>
      </c>
      <c r="BR170" s="17">
        <f t="shared" si="78"/>
        <v>0.3</v>
      </c>
      <c r="BS170" s="16">
        <f t="shared" si="79"/>
        <v>3</v>
      </c>
    </row>
    <row r="171" spans="1:71">
      <c r="A171" s="68" t="s">
        <v>439</v>
      </c>
      <c r="B171" s="69">
        <v>808619</v>
      </c>
      <c r="C171" s="69">
        <v>19</v>
      </c>
      <c r="D171" s="70" t="s">
        <v>441</v>
      </c>
      <c r="E171" s="70" t="s">
        <v>464</v>
      </c>
      <c r="F171" s="35" t="s">
        <v>32</v>
      </c>
      <c r="G171" s="35"/>
      <c r="H171" s="35"/>
      <c r="I171" s="35"/>
      <c r="J171" s="3">
        <v>0</v>
      </c>
      <c r="K171" s="3">
        <v>1</v>
      </c>
      <c r="L171" s="3">
        <v>1</v>
      </c>
      <c r="M171" s="3">
        <v>1</v>
      </c>
      <c r="N171" s="3">
        <v>0</v>
      </c>
      <c r="O171" s="3">
        <v>0</v>
      </c>
      <c r="P171" s="3">
        <v>1</v>
      </c>
      <c r="Q171" s="3">
        <v>1</v>
      </c>
      <c r="R171" s="3">
        <v>0</v>
      </c>
      <c r="S171" s="3">
        <v>0</v>
      </c>
      <c r="T171" s="3">
        <v>0</v>
      </c>
      <c r="U171" s="3">
        <v>1</v>
      </c>
      <c r="V171" s="3">
        <v>1</v>
      </c>
      <c r="W171" s="3">
        <v>1</v>
      </c>
      <c r="X171" s="3">
        <v>0</v>
      </c>
      <c r="Y171" s="3">
        <v>1</v>
      </c>
      <c r="Z171" s="3">
        <v>1</v>
      </c>
      <c r="AA171" s="3">
        <v>0</v>
      </c>
      <c r="AB171" s="3">
        <v>1</v>
      </c>
      <c r="AC171" s="3">
        <v>1</v>
      </c>
      <c r="AD171" s="3">
        <v>0</v>
      </c>
      <c r="AE171" s="3">
        <v>1</v>
      </c>
      <c r="AF171" s="3">
        <v>0</v>
      </c>
      <c r="AG171" s="3">
        <v>0</v>
      </c>
      <c r="AH171" s="3">
        <v>0</v>
      </c>
      <c r="AI171" s="3">
        <v>1</v>
      </c>
      <c r="AJ171" s="3">
        <v>1</v>
      </c>
      <c r="AK171" s="3">
        <v>1</v>
      </c>
      <c r="AL171" s="3">
        <v>0</v>
      </c>
      <c r="AM171" s="3">
        <v>1</v>
      </c>
      <c r="AN171" s="3">
        <v>1</v>
      </c>
      <c r="AO171" s="3">
        <v>0</v>
      </c>
      <c r="AP171" s="3">
        <v>1</v>
      </c>
      <c r="AQ171" s="3">
        <v>0</v>
      </c>
      <c r="AR171" s="3">
        <v>1</v>
      </c>
      <c r="AS171" s="3">
        <v>1</v>
      </c>
      <c r="AT171" s="3">
        <v>0</v>
      </c>
      <c r="AU171" s="3">
        <v>1</v>
      </c>
      <c r="AV171" s="3">
        <v>1</v>
      </c>
      <c r="AW171" s="3">
        <v>1</v>
      </c>
      <c r="AX171" s="3">
        <v>0</v>
      </c>
      <c r="AY171" s="3">
        <v>0</v>
      </c>
      <c r="AZ171" s="16">
        <f t="shared" si="60"/>
        <v>24</v>
      </c>
      <c r="BA171" s="17">
        <f t="shared" si="61"/>
        <v>0.52173913043478259</v>
      </c>
      <c r="BB171" s="17" t="str">
        <f t="shared" si="62"/>
        <v>Pagrindinis</v>
      </c>
      <c r="BC171" s="16">
        <f t="shared" si="63"/>
        <v>8</v>
      </c>
      <c r="BD171" s="17">
        <f t="shared" si="64"/>
        <v>0.66666666666666663</v>
      </c>
      <c r="BE171" s="16">
        <f t="shared" si="65"/>
        <v>6</v>
      </c>
      <c r="BF171" s="17">
        <f t="shared" si="66"/>
        <v>0.75</v>
      </c>
      <c r="BG171" s="16">
        <f t="shared" si="67"/>
        <v>5</v>
      </c>
      <c r="BH171" s="17">
        <f t="shared" si="68"/>
        <v>0.45454545454545453</v>
      </c>
      <c r="BI171" s="16">
        <f t="shared" si="69"/>
        <v>2</v>
      </c>
      <c r="BJ171" s="17">
        <f t="shared" si="70"/>
        <v>0.4</v>
      </c>
      <c r="BK171" s="16">
        <f t="shared" si="71"/>
        <v>3</v>
      </c>
      <c r="BL171" s="17">
        <f t="shared" si="72"/>
        <v>0.3</v>
      </c>
      <c r="BM171" s="16">
        <f t="shared" si="73"/>
        <v>11</v>
      </c>
      <c r="BN171" s="17">
        <f t="shared" si="74"/>
        <v>0.6470588235294118</v>
      </c>
      <c r="BO171" s="16">
        <f t="shared" si="75"/>
        <v>10</v>
      </c>
      <c r="BP171" s="17">
        <f t="shared" si="76"/>
        <v>0.52631578947368418</v>
      </c>
      <c r="BQ171" s="16">
        <f t="shared" si="77"/>
        <v>3</v>
      </c>
      <c r="BR171" s="17">
        <f t="shared" si="78"/>
        <v>0.3</v>
      </c>
      <c r="BS171" s="16">
        <f t="shared" si="79"/>
        <v>7</v>
      </c>
    </row>
    <row r="172" spans="1:71">
      <c r="A172" s="68" t="s">
        <v>439</v>
      </c>
      <c r="B172" s="69">
        <v>808620</v>
      </c>
      <c r="C172" s="69">
        <v>20</v>
      </c>
      <c r="D172" s="70" t="s">
        <v>38</v>
      </c>
      <c r="E172" s="70" t="s">
        <v>465</v>
      </c>
      <c r="F172" s="35" t="s">
        <v>32</v>
      </c>
      <c r="G172" s="35"/>
      <c r="H172" s="35"/>
      <c r="I172" s="35"/>
      <c r="J172" s="3">
        <v>0</v>
      </c>
      <c r="K172" s="3">
        <v>0</v>
      </c>
      <c r="L172" s="3">
        <v>1</v>
      </c>
      <c r="M172" s="3">
        <v>1</v>
      </c>
      <c r="N172" s="3">
        <v>0</v>
      </c>
      <c r="O172" s="3">
        <v>0</v>
      </c>
      <c r="P172" s="3">
        <v>0</v>
      </c>
      <c r="Q172" s="3">
        <v>0</v>
      </c>
      <c r="R172" s="3">
        <v>0</v>
      </c>
      <c r="S172" s="3">
        <v>0</v>
      </c>
      <c r="T172" s="3">
        <v>0</v>
      </c>
      <c r="U172" s="3">
        <v>0</v>
      </c>
      <c r="V172" s="3">
        <v>0</v>
      </c>
      <c r="W172" s="3">
        <v>0</v>
      </c>
      <c r="X172" s="3">
        <v>0</v>
      </c>
      <c r="Y172" s="3">
        <v>0</v>
      </c>
      <c r="Z172" s="3">
        <v>0</v>
      </c>
      <c r="AA172" s="3">
        <v>0</v>
      </c>
      <c r="AB172" s="3">
        <v>0</v>
      </c>
      <c r="AC172" s="3">
        <v>0</v>
      </c>
      <c r="AD172" s="3">
        <v>0</v>
      </c>
      <c r="AE172" s="3">
        <v>0</v>
      </c>
      <c r="AF172" s="3">
        <v>0</v>
      </c>
      <c r="AG172" s="3">
        <v>0</v>
      </c>
      <c r="AH172" s="3">
        <v>0</v>
      </c>
      <c r="AI172" s="3">
        <v>0</v>
      </c>
      <c r="AJ172" s="3">
        <v>0</v>
      </c>
      <c r="AK172" s="3">
        <v>0</v>
      </c>
      <c r="AL172" s="3">
        <v>0</v>
      </c>
      <c r="AM172" s="3">
        <v>1</v>
      </c>
      <c r="AN172" s="3">
        <v>1</v>
      </c>
      <c r="AO172" s="3">
        <v>1</v>
      </c>
      <c r="AP172" s="3">
        <v>0</v>
      </c>
      <c r="AQ172" s="3">
        <v>0</v>
      </c>
      <c r="AR172" s="3">
        <v>0</v>
      </c>
      <c r="AS172" s="3">
        <v>0</v>
      </c>
      <c r="AT172" s="3">
        <v>0</v>
      </c>
      <c r="AU172" s="3">
        <v>0</v>
      </c>
      <c r="AV172" s="3">
        <v>0</v>
      </c>
      <c r="AW172" s="3">
        <v>0</v>
      </c>
      <c r="AX172" s="3">
        <v>0</v>
      </c>
      <c r="AY172" s="3">
        <v>0</v>
      </c>
      <c r="AZ172" s="16">
        <f t="shared" si="60"/>
        <v>5</v>
      </c>
      <c r="BA172" s="17">
        <f t="shared" si="61"/>
        <v>0.10869565217391304</v>
      </c>
      <c r="BB172" s="17" t="str">
        <f t="shared" si="62"/>
        <v>Nepatenkinamas</v>
      </c>
      <c r="BC172" s="16">
        <f t="shared" si="63"/>
        <v>0</v>
      </c>
      <c r="BD172" s="17">
        <f t="shared" si="64"/>
        <v>0</v>
      </c>
      <c r="BE172" s="16">
        <f t="shared" si="65"/>
        <v>0</v>
      </c>
      <c r="BF172" s="17">
        <f t="shared" si="66"/>
        <v>0</v>
      </c>
      <c r="BG172" s="16">
        <f t="shared" si="67"/>
        <v>2</v>
      </c>
      <c r="BH172" s="17">
        <f t="shared" si="68"/>
        <v>0.18181818181818182</v>
      </c>
      <c r="BI172" s="16">
        <f t="shared" si="69"/>
        <v>2</v>
      </c>
      <c r="BJ172" s="17">
        <f t="shared" si="70"/>
        <v>0.4</v>
      </c>
      <c r="BK172" s="16">
        <f t="shared" si="71"/>
        <v>1</v>
      </c>
      <c r="BL172" s="17">
        <f t="shared" si="72"/>
        <v>0.1</v>
      </c>
      <c r="BM172" s="16">
        <f t="shared" si="73"/>
        <v>2</v>
      </c>
      <c r="BN172" s="17">
        <f t="shared" si="74"/>
        <v>0.11764705882352941</v>
      </c>
      <c r="BO172" s="16">
        <f t="shared" si="75"/>
        <v>2</v>
      </c>
      <c r="BP172" s="17">
        <f t="shared" si="76"/>
        <v>0.10526315789473684</v>
      </c>
      <c r="BQ172" s="16">
        <f t="shared" si="77"/>
        <v>1</v>
      </c>
      <c r="BR172" s="17">
        <f t="shared" si="78"/>
        <v>0.1</v>
      </c>
      <c r="BS172" s="16">
        <f t="shared" si="79"/>
        <v>1</v>
      </c>
    </row>
    <row r="173" spans="1:71">
      <c r="A173" s="68" t="s">
        <v>439</v>
      </c>
      <c r="B173" s="69">
        <v>808621</v>
      </c>
      <c r="C173" s="69">
        <v>21</v>
      </c>
      <c r="D173" s="70" t="s">
        <v>466</v>
      </c>
      <c r="E173" s="70" t="s">
        <v>467</v>
      </c>
      <c r="F173" s="35" t="s">
        <v>32</v>
      </c>
      <c r="G173" s="35"/>
      <c r="H173" s="35"/>
      <c r="I173" s="35"/>
      <c r="J173" s="3">
        <v>0</v>
      </c>
      <c r="K173" s="3">
        <v>0</v>
      </c>
      <c r="L173" s="3">
        <v>1</v>
      </c>
      <c r="M173" s="3">
        <v>1</v>
      </c>
      <c r="N173" s="3">
        <v>2</v>
      </c>
      <c r="O173" s="3">
        <v>1</v>
      </c>
      <c r="P173" s="3">
        <v>0</v>
      </c>
      <c r="Q173" s="3">
        <v>1</v>
      </c>
      <c r="R173" s="3">
        <v>0</v>
      </c>
      <c r="S173" s="3">
        <v>0</v>
      </c>
      <c r="T173" s="3">
        <v>0</v>
      </c>
      <c r="U173" s="3">
        <v>1</v>
      </c>
      <c r="V173" s="3">
        <v>0</v>
      </c>
      <c r="W173" s="3">
        <v>0</v>
      </c>
      <c r="X173" s="3">
        <v>0</v>
      </c>
      <c r="Y173" s="3">
        <v>0</v>
      </c>
      <c r="Z173" s="3">
        <v>0</v>
      </c>
      <c r="AA173" s="3">
        <v>0</v>
      </c>
      <c r="AB173" s="3">
        <v>0</v>
      </c>
      <c r="AC173" s="3">
        <v>0</v>
      </c>
      <c r="AD173" s="3">
        <v>0</v>
      </c>
      <c r="AE173" s="3">
        <v>1</v>
      </c>
      <c r="AF173" s="3">
        <v>1</v>
      </c>
      <c r="AG173" s="3">
        <v>0</v>
      </c>
      <c r="AH173" s="3">
        <v>0</v>
      </c>
      <c r="AI173" s="3">
        <v>0</v>
      </c>
      <c r="AJ173" s="3">
        <v>0</v>
      </c>
      <c r="AK173" s="3">
        <v>0</v>
      </c>
      <c r="AL173" s="3">
        <v>0</v>
      </c>
      <c r="AM173" s="3">
        <v>0</v>
      </c>
      <c r="AN173" s="3">
        <v>0</v>
      </c>
      <c r="AO173" s="3">
        <v>1</v>
      </c>
      <c r="AP173" s="3">
        <v>0</v>
      </c>
      <c r="AQ173" s="3">
        <v>0</v>
      </c>
      <c r="AR173" s="3">
        <v>0</v>
      </c>
      <c r="AS173" s="3">
        <v>0</v>
      </c>
      <c r="AT173" s="3">
        <v>0</v>
      </c>
      <c r="AU173" s="3">
        <v>0</v>
      </c>
      <c r="AV173" s="3">
        <v>0</v>
      </c>
      <c r="AW173" s="3">
        <v>0</v>
      </c>
      <c r="AX173" s="3">
        <v>0</v>
      </c>
      <c r="AY173" s="3">
        <v>0</v>
      </c>
      <c r="AZ173" s="16">
        <f t="shared" si="60"/>
        <v>10</v>
      </c>
      <c r="BA173" s="17">
        <f t="shared" si="61"/>
        <v>0.21739130434782608</v>
      </c>
      <c r="BB173" s="17" t="str">
        <f t="shared" si="62"/>
        <v>Patenkinamas</v>
      </c>
      <c r="BC173" s="16">
        <f t="shared" si="63"/>
        <v>2</v>
      </c>
      <c r="BD173" s="17">
        <f t="shared" si="64"/>
        <v>0.16666666666666666</v>
      </c>
      <c r="BE173" s="16">
        <f t="shared" si="65"/>
        <v>0</v>
      </c>
      <c r="BF173" s="17">
        <f t="shared" si="66"/>
        <v>0</v>
      </c>
      <c r="BG173" s="16">
        <f t="shared" si="67"/>
        <v>2</v>
      </c>
      <c r="BH173" s="17">
        <f t="shared" si="68"/>
        <v>0.18181818181818182</v>
      </c>
      <c r="BI173" s="16">
        <f t="shared" si="69"/>
        <v>4</v>
      </c>
      <c r="BJ173" s="17">
        <f t="shared" si="70"/>
        <v>0.8</v>
      </c>
      <c r="BK173" s="16">
        <f t="shared" si="71"/>
        <v>2</v>
      </c>
      <c r="BL173" s="17">
        <f t="shared" si="72"/>
        <v>0.2</v>
      </c>
      <c r="BM173" s="16">
        <f t="shared" si="73"/>
        <v>2</v>
      </c>
      <c r="BN173" s="17">
        <f t="shared" si="74"/>
        <v>0.11764705882352941</v>
      </c>
      <c r="BO173" s="16">
        <f t="shared" si="75"/>
        <v>6</v>
      </c>
      <c r="BP173" s="17">
        <f t="shared" si="76"/>
        <v>0.31578947368421051</v>
      </c>
      <c r="BQ173" s="16">
        <f t="shared" si="77"/>
        <v>2</v>
      </c>
      <c r="BR173" s="17">
        <f t="shared" si="78"/>
        <v>0.2</v>
      </c>
      <c r="BS173" s="16">
        <f t="shared" si="79"/>
        <v>3</v>
      </c>
    </row>
    <row r="174" spans="1:71">
      <c r="A174" s="68" t="s">
        <v>439</v>
      </c>
      <c r="B174" s="69">
        <v>808622</v>
      </c>
      <c r="C174" s="69">
        <v>22</v>
      </c>
      <c r="D174" s="70" t="s">
        <v>468</v>
      </c>
      <c r="E174" s="70" t="s">
        <v>469</v>
      </c>
      <c r="F174" s="35" t="s">
        <v>36</v>
      </c>
      <c r="G174" s="35"/>
      <c r="H174" s="35"/>
      <c r="I174" s="35"/>
      <c r="J174" s="3">
        <v>1</v>
      </c>
      <c r="K174" s="3">
        <v>1</v>
      </c>
      <c r="L174" s="3">
        <v>1</v>
      </c>
      <c r="M174" s="3">
        <v>1</v>
      </c>
      <c r="N174" s="3">
        <v>0</v>
      </c>
      <c r="O174" s="3">
        <v>0</v>
      </c>
      <c r="P174" s="3">
        <v>1</v>
      </c>
      <c r="Q174" s="3">
        <v>1</v>
      </c>
      <c r="R174" s="3">
        <v>1</v>
      </c>
      <c r="S174" s="3">
        <v>1</v>
      </c>
      <c r="T174" s="3">
        <v>0</v>
      </c>
      <c r="U174" s="3">
        <v>1</v>
      </c>
      <c r="V174" s="3">
        <v>1</v>
      </c>
      <c r="W174" s="3">
        <v>1</v>
      </c>
      <c r="X174" s="3">
        <v>0</v>
      </c>
      <c r="Y174" s="3">
        <v>1</v>
      </c>
      <c r="Z174" s="3">
        <v>1</v>
      </c>
      <c r="AA174" s="3">
        <v>0</v>
      </c>
      <c r="AB174" s="3">
        <v>0</v>
      </c>
      <c r="AC174" s="3">
        <v>1</v>
      </c>
      <c r="AD174" s="3">
        <v>1</v>
      </c>
      <c r="AE174" s="3">
        <v>2</v>
      </c>
      <c r="AF174" s="3">
        <v>1</v>
      </c>
      <c r="AG174" s="3">
        <v>0</v>
      </c>
      <c r="AH174" s="3">
        <v>0</v>
      </c>
      <c r="AI174" s="3">
        <v>1</v>
      </c>
      <c r="AJ174" s="3">
        <v>1</v>
      </c>
      <c r="AK174" s="3">
        <v>1</v>
      </c>
      <c r="AL174" s="3">
        <v>0</v>
      </c>
      <c r="AM174" s="3">
        <v>1</v>
      </c>
      <c r="AN174" s="3">
        <v>1</v>
      </c>
      <c r="AO174" s="3">
        <v>1</v>
      </c>
      <c r="AP174" s="3">
        <v>1</v>
      </c>
      <c r="AQ174" s="3">
        <v>1</v>
      </c>
      <c r="AR174" s="3">
        <v>1</v>
      </c>
      <c r="AS174" s="3">
        <v>0</v>
      </c>
      <c r="AT174" s="3">
        <v>0</v>
      </c>
      <c r="AU174" s="3">
        <v>0</v>
      </c>
      <c r="AV174" s="3">
        <v>0</v>
      </c>
      <c r="AW174" s="3">
        <v>0</v>
      </c>
      <c r="AX174" s="3">
        <v>0</v>
      </c>
      <c r="AY174" s="3">
        <v>1</v>
      </c>
      <c r="AZ174" s="16">
        <f t="shared" si="60"/>
        <v>28</v>
      </c>
      <c r="BA174" s="17">
        <f t="shared" si="61"/>
        <v>0.60869565217391308</v>
      </c>
      <c r="BB174" s="17" t="str">
        <f t="shared" si="62"/>
        <v>Pagrindinis</v>
      </c>
      <c r="BC174" s="16">
        <f t="shared" si="63"/>
        <v>11</v>
      </c>
      <c r="BD174" s="17">
        <f t="shared" si="64"/>
        <v>0.91666666666666663</v>
      </c>
      <c r="BE174" s="16">
        <f t="shared" si="65"/>
        <v>3</v>
      </c>
      <c r="BF174" s="17">
        <f t="shared" si="66"/>
        <v>0.375</v>
      </c>
      <c r="BG174" s="16">
        <f t="shared" si="67"/>
        <v>8</v>
      </c>
      <c r="BH174" s="17">
        <f t="shared" si="68"/>
        <v>0.72727272727272729</v>
      </c>
      <c r="BI174" s="16">
        <f t="shared" si="69"/>
        <v>2</v>
      </c>
      <c r="BJ174" s="17">
        <f t="shared" si="70"/>
        <v>0.4</v>
      </c>
      <c r="BK174" s="16">
        <f t="shared" si="71"/>
        <v>4</v>
      </c>
      <c r="BL174" s="17">
        <f t="shared" si="72"/>
        <v>0.4</v>
      </c>
      <c r="BM174" s="16">
        <f t="shared" si="73"/>
        <v>14</v>
      </c>
      <c r="BN174" s="17">
        <f t="shared" si="74"/>
        <v>0.82352941176470584</v>
      </c>
      <c r="BO174" s="16">
        <f t="shared" si="75"/>
        <v>10</v>
      </c>
      <c r="BP174" s="17">
        <f t="shared" si="76"/>
        <v>0.52631578947368418</v>
      </c>
      <c r="BQ174" s="16">
        <f t="shared" si="77"/>
        <v>4</v>
      </c>
      <c r="BR174" s="17">
        <f t="shared" si="78"/>
        <v>0.4</v>
      </c>
      <c r="BS174" s="16">
        <f t="shared" si="79"/>
        <v>8</v>
      </c>
    </row>
    <row r="175" spans="1:71">
      <c r="A175" s="68" t="s">
        <v>439</v>
      </c>
      <c r="B175" s="69">
        <v>808623</v>
      </c>
      <c r="C175" s="69">
        <v>23</v>
      </c>
      <c r="D175" s="70" t="s">
        <v>33</v>
      </c>
      <c r="E175" s="70" t="s">
        <v>470</v>
      </c>
      <c r="F175" s="35" t="s">
        <v>32</v>
      </c>
      <c r="G175" s="35"/>
      <c r="H175" s="35"/>
      <c r="I175" s="35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16" t="str">
        <f t="shared" si="60"/>
        <v>Tuščias</v>
      </c>
      <c r="BA175" s="17" t="str">
        <f t="shared" si="61"/>
        <v>Tuščias</v>
      </c>
      <c r="BB175" s="17" t="str">
        <f t="shared" si="62"/>
        <v>Neatliko</v>
      </c>
      <c r="BC175" s="16" t="str">
        <f t="shared" si="63"/>
        <v>Tuščias</v>
      </c>
      <c r="BD175" s="17" t="str">
        <f t="shared" si="64"/>
        <v>Tuščias</v>
      </c>
      <c r="BE175" s="16" t="str">
        <f t="shared" si="65"/>
        <v>Tuščias</v>
      </c>
      <c r="BF175" s="17" t="str">
        <f t="shared" si="66"/>
        <v>Tuščias</v>
      </c>
      <c r="BG175" s="16" t="str">
        <f t="shared" si="67"/>
        <v>Tuščias</v>
      </c>
      <c r="BH175" s="17" t="str">
        <f t="shared" si="68"/>
        <v>Tuščias</v>
      </c>
      <c r="BI175" s="16" t="str">
        <f t="shared" si="69"/>
        <v>Tuščias</v>
      </c>
      <c r="BJ175" s="17" t="str">
        <f t="shared" si="70"/>
        <v>Tuščias</v>
      </c>
      <c r="BK175" s="16" t="str">
        <f t="shared" si="71"/>
        <v>Tuščias</v>
      </c>
      <c r="BL175" s="17" t="str">
        <f t="shared" si="72"/>
        <v>Tuščias</v>
      </c>
      <c r="BM175" s="16" t="str">
        <f t="shared" si="73"/>
        <v>Tuščias</v>
      </c>
      <c r="BN175" s="17" t="str">
        <f t="shared" si="74"/>
        <v>Tuščias</v>
      </c>
      <c r="BO175" s="16" t="str">
        <f t="shared" si="75"/>
        <v>Tuščias</v>
      </c>
      <c r="BP175" s="17" t="str">
        <f t="shared" si="76"/>
        <v>Tuščias</v>
      </c>
      <c r="BQ175" s="16" t="str">
        <f t="shared" si="77"/>
        <v>Tuščias</v>
      </c>
      <c r="BR175" s="17" t="str">
        <f t="shared" si="78"/>
        <v>Tuščias</v>
      </c>
      <c r="BS175" s="16" t="str">
        <f t="shared" si="79"/>
        <v>Tuščias</v>
      </c>
    </row>
    <row r="176" spans="1:71">
      <c r="A176" s="68" t="s">
        <v>439</v>
      </c>
      <c r="B176" s="69">
        <v>808624</v>
      </c>
      <c r="C176" s="69">
        <v>24</v>
      </c>
      <c r="D176" s="70" t="s">
        <v>471</v>
      </c>
      <c r="E176" s="70" t="s">
        <v>245</v>
      </c>
      <c r="F176" s="35" t="s">
        <v>32</v>
      </c>
      <c r="G176" s="35"/>
      <c r="H176" s="35"/>
      <c r="I176" s="35"/>
      <c r="J176" s="3">
        <v>1</v>
      </c>
      <c r="K176" s="3">
        <v>1</v>
      </c>
      <c r="L176" s="3">
        <v>1</v>
      </c>
      <c r="M176" s="3">
        <v>1</v>
      </c>
      <c r="N176" s="3">
        <v>0</v>
      </c>
      <c r="O176" s="3">
        <v>0</v>
      </c>
      <c r="P176" s="3">
        <v>0</v>
      </c>
      <c r="Q176" s="3">
        <v>0</v>
      </c>
      <c r="R176" s="3">
        <v>0</v>
      </c>
      <c r="S176" s="3">
        <v>0</v>
      </c>
      <c r="T176" s="3">
        <v>0</v>
      </c>
      <c r="U176" s="3">
        <v>1</v>
      </c>
      <c r="V176" s="3">
        <v>0</v>
      </c>
      <c r="W176" s="3">
        <v>1</v>
      </c>
      <c r="X176" s="3">
        <v>1</v>
      </c>
      <c r="Y176" s="3">
        <v>1</v>
      </c>
      <c r="Z176" s="3">
        <v>0</v>
      </c>
      <c r="AA176" s="3">
        <v>0</v>
      </c>
      <c r="AB176" s="3">
        <v>1</v>
      </c>
      <c r="AC176" s="3">
        <v>1</v>
      </c>
      <c r="AD176" s="3">
        <v>1</v>
      </c>
      <c r="AE176" s="3">
        <v>1</v>
      </c>
      <c r="AF176" s="3">
        <v>1</v>
      </c>
      <c r="AG176" s="3">
        <v>0</v>
      </c>
      <c r="AH176" s="3">
        <v>1</v>
      </c>
      <c r="AI176" s="3">
        <v>0</v>
      </c>
      <c r="AJ176" s="3">
        <v>0</v>
      </c>
      <c r="AK176" s="3">
        <v>1</v>
      </c>
      <c r="AL176" s="3">
        <v>0</v>
      </c>
      <c r="AM176" s="3">
        <v>1</v>
      </c>
      <c r="AN176" s="3">
        <v>1</v>
      </c>
      <c r="AO176" s="3">
        <v>1</v>
      </c>
      <c r="AP176" s="3">
        <v>0</v>
      </c>
      <c r="AQ176" s="3">
        <v>1</v>
      </c>
      <c r="AR176" s="3">
        <v>0</v>
      </c>
      <c r="AS176" s="3">
        <v>0</v>
      </c>
      <c r="AT176" s="3">
        <v>0</v>
      </c>
      <c r="AU176" s="3">
        <v>0</v>
      </c>
      <c r="AV176" s="3">
        <v>0</v>
      </c>
      <c r="AW176" s="3">
        <v>0</v>
      </c>
      <c r="AX176" s="3">
        <v>0</v>
      </c>
      <c r="AY176" s="3">
        <v>0</v>
      </c>
      <c r="AZ176" s="16">
        <f t="shared" si="60"/>
        <v>19</v>
      </c>
      <c r="BA176" s="17">
        <f t="shared" si="61"/>
        <v>0.41304347826086957</v>
      </c>
      <c r="BB176" s="17" t="str">
        <f t="shared" si="62"/>
        <v>Patenkinamas</v>
      </c>
      <c r="BC176" s="16">
        <f t="shared" si="63"/>
        <v>5</v>
      </c>
      <c r="BD176" s="17">
        <f t="shared" si="64"/>
        <v>0.41666666666666669</v>
      </c>
      <c r="BE176" s="16">
        <f t="shared" si="65"/>
        <v>3</v>
      </c>
      <c r="BF176" s="17">
        <f t="shared" si="66"/>
        <v>0.375</v>
      </c>
      <c r="BG176" s="16">
        <f t="shared" si="67"/>
        <v>6</v>
      </c>
      <c r="BH176" s="17">
        <f t="shared" si="68"/>
        <v>0.54545454545454541</v>
      </c>
      <c r="BI176" s="16">
        <f t="shared" si="69"/>
        <v>3</v>
      </c>
      <c r="BJ176" s="17">
        <f t="shared" si="70"/>
        <v>0.6</v>
      </c>
      <c r="BK176" s="16">
        <f t="shared" si="71"/>
        <v>2</v>
      </c>
      <c r="BL176" s="17">
        <f t="shared" si="72"/>
        <v>0.2</v>
      </c>
      <c r="BM176" s="16">
        <f t="shared" si="73"/>
        <v>7</v>
      </c>
      <c r="BN176" s="17">
        <f t="shared" si="74"/>
        <v>0.41176470588235292</v>
      </c>
      <c r="BO176" s="16">
        <f t="shared" si="75"/>
        <v>10</v>
      </c>
      <c r="BP176" s="17">
        <f t="shared" si="76"/>
        <v>0.52631578947368418</v>
      </c>
      <c r="BQ176" s="16">
        <f t="shared" si="77"/>
        <v>2</v>
      </c>
      <c r="BR176" s="17">
        <f t="shared" si="78"/>
        <v>0.2</v>
      </c>
      <c r="BS176" s="16">
        <f t="shared" si="79"/>
        <v>5</v>
      </c>
    </row>
    <row r="177" spans="1:71">
      <c r="A177" s="68" t="s">
        <v>439</v>
      </c>
      <c r="B177" s="69">
        <v>808625</v>
      </c>
      <c r="C177" s="69">
        <v>25</v>
      </c>
      <c r="D177" s="70" t="s">
        <v>335</v>
      </c>
      <c r="E177" s="70" t="s">
        <v>472</v>
      </c>
      <c r="F177" s="35" t="s">
        <v>36</v>
      </c>
      <c r="G177" s="35"/>
      <c r="H177" s="35"/>
      <c r="I177" s="35"/>
      <c r="J177" s="3">
        <v>1</v>
      </c>
      <c r="K177" s="3">
        <v>1</v>
      </c>
      <c r="L177" s="3">
        <v>1</v>
      </c>
      <c r="M177" s="3">
        <v>1</v>
      </c>
      <c r="N177" s="3">
        <v>2</v>
      </c>
      <c r="O177" s="3">
        <v>0</v>
      </c>
      <c r="P177" s="3">
        <v>0</v>
      </c>
      <c r="Q177" s="3">
        <v>1</v>
      </c>
      <c r="R177" s="3">
        <v>1</v>
      </c>
      <c r="S177" s="3">
        <v>1</v>
      </c>
      <c r="T177" s="3">
        <v>0</v>
      </c>
      <c r="U177" s="3">
        <v>1</v>
      </c>
      <c r="V177" s="3">
        <v>0</v>
      </c>
      <c r="W177" s="3">
        <v>1</v>
      </c>
      <c r="X177" s="3">
        <v>0</v>
      </c>
      <c r="Y177" s="3">
        <v>1</v>
      </c>
      <c r="Z177" s="3">
        <v>1</v>
      </c>
      <c r="AA177" s="3">
        <v>1</v>
      </c>
      <c r="AB177" s="3">
        <v>0</v>
      </c>
      <c r="AC177" s="3">
        <v>0</v>
      </c>
      <c r="AD177" s="3">
        <v>1</v>
      </c>
      <c r="AE177" s="3">
        <v>2</v>
      </c>
      <c r="AF177" s="3">
        <v>0</v>
      </c>
      <c r="AG177" s="3">
        <v>0</v>
      </c>
      <c r="AH177" s="3">
        <v>1</v>
      </c>
      <c r="AI177" s="3">
        <v>0</v>
      </c>
      <c r="AJ177" s="3">
        <v>1</v>
      </c>
      <c r="AK177" s="3">
        <v>1</v>
      </c>
      <c r="AL177" s="3">
        <v>0</v>
      </c>
      <c r="AM177" s="3">
        <v>1</v>
      </c>
      <c r="AN177" s="3">
        <v>1</v>
      </c>
      <c r="AO177" s="3">
        <v>1</v>
      </c>
      <c r="AP177" s="3">
        <v>0</v>
      </c>
      <c r="AQ177" s="3">
        <v>1</v>
      </c>
      <c r="AR177" s="3">
        <v>1</v>
      </c>
      <c r="AS177" s="3">
        <v>0</v>
      </c>
      <c r="AT177" s="3">
        <v>1</v>
      </c>
      <c r="AU177" s="3">
        <v>0</v>
      </c>
      <c r="AV177" s="3">
        <v>1</v>
      </c>
      <c r="AW177" s="3">
        <v>0</v>
      </c>
      <c r="AX177" s="3">
        <v>0</v>
      </c>
      <c r="AY177" s="3">
        <v>0</v>
      </c>
      <c r="AZ177" s="16">
        <f t="shared" si="60"/>
        <v>27</v>
      </c>
      <c r="BA177" s="17">
        <f t="shared" si="61"/>
        <v>0.58695652173913049</v>
      </c>
      <c r="BB177" s="17" t="str">
        <f t="shared" si="62"/>
        <v>Pagrindinis</v>
      </c>
      <c r="BC177" s="16">
        <f t="shared" si="63"/>
        <v>9</v>
      </c>
      <c r="BD177" s="17">
        <f t="shared" si="64"/>
        <v>0.75</v>
      </c>
      <c r="BE177" s="16">
        <f t="shared" si="65"/>
        <v>3</v>
      </c>
      <c r="BF177" s="17">
        <f t="shared" si="66"/>
        <v>0.375</v>
      </c>
      <c r="BG177" s="16">
        <f t="shared" si="67"/>
        <v>6</v>
      </c>
      <c r="BH177" s="17">
        <f t="shared" si="68"/>
        <v>0.54545454545454541</v>
      </c>
      <c r="BI177" s="16">
        <f t="shared" si="69"/>
        <v>5</v>
      </c>
      <c r="BJ177" s="17">
        <f t="shared" si="70"/>
        <v>1</v>
      </c>
      <c r="BK177" s="16">
        <f t="shared" si="71"/>
        <v>4</v>
      </c>
      <c r="BL177" s="17">
        <f t="shared" si="72"/>
        <v>0.4</v>
      </c>
      <c r="BM177" s="16">
        <f t="shared" si="73"/>
        <v>11</v>
      </c>
      <c r="BN177" s="17">
        <f t="shared" si="74"/>
        <v>0.6470588235294118</v>
      </c>
      <c r="BO177" s="16">
        <f t="shared" si="75"/>
        <v>12</v>
      </c>
      <c r="BP177" s="17">
        <f t="shared" si="76"/>
        <v>0.63157894736842102</v>
      </c>
      <c r="BQ177" s="16">
        <f t="shared" si="77"/>
        <v>4</v>
      </c>
      <c r="BR177" s="17">
        <f t="shared" si="78"/>
        <v>0.4</v>
      </c>
      <c r="BS177" s="16">
        <f t="shared" si="79"/>
        <v>7</v>
      </c>
    </row>
    <row r="178" spans="1:71">
      <c r="A178" s="68" t="s">
        <v>439</v>
      </c>
      <c r="B178" s="69">
        <v>808626</v>
      </c>
      <c r="C178" s="69">
        <v>26</v>
      </c>
      <c r="D178" s="70" t="s">
        <v>473</v>
      </c>
      <c r="E178" s="70" t="s">
        <v>474</v>
      </c>
      <c r="F178" s="35" t="s">
        <v>32</v>
      </c>
      <c r="G178" s="35"/>
      <c r="H178" s="35"/>
      <c r="I178" s="35"/>
      <c r="J178" s="3">
        <v>1</v>
      </c>
      <c r="K178" s="3">
        <v>1</v>
      </c>
      <c r="L178" s="3">
        <v>1</v>
      </c>
      <c r="M178" s="3">
        <v>0</v>
      </c>
      <c r="N178" s="3">
        <v>2</v>
      </c>
      <c r="O178" s="3">
        <v>0</v>
      </c>
      <c r="P178" s="3">
        <v>1</v>
      </c>
      <c r="Q178" s="3">
        <v>1</v>
      </c>
      <c r="R178" s="3">
        <v>1</v>
      </c>
      <c r="S178" s="3">
        <v>1</v>
      </c>
      <c r="T178" s="3">
        <v>0</v>
      </c>
      <c r="U178" s="3">
        <v>1</v>
      </c>
      <c r="V178" s="3">
        <v>1</v>
      </c>
      <c r="W178" s="3">
        <v>1</v>
      </c>
      <c r="X178" s="3">
        <v>1</v>
      </c>
      <c r="Y178" s="3">
        <v>1</v>
      </c>
      <c r="Z178" s="3">
        <v>0</v>
      </c>
      <c r="AA178" s="3">
        <v>0</v>
      </c>
      <c r="AB178" s="3">
        <v>0</v>
      </c>
      <c r="AC178" s="3">
        <v>1</v>
      </c>
      <c r="AD178" s="3">
        <v>1</v>
      </c>
      <c r="AE178" s="3">
        <v>2</v>
      </c>
      <c r="AF178" s="3">
        <v>1</v>
      </c>
      <c r="AG178" s="3">
        <v>0</v>
      </c>
      <c r="AH178" s="3">
        <v>1</v>
      </c>
      <c r="AI178" s="3">
        <v>1</v>
      </c>
      <c r="AJ178" s="3">
        <v>0</v>
      </c>
      <c r="AK178" s="3">
        <v>1</v>
      </c>
      <c r="AL178" s="3">
        <v>2</v>
      </c>
      <c r="AM178" s="3">
        <v>1</v>
      </c>
      <c r="AN178" s="3">
        <v>1</v>
      </c>
      <c r="AO178" s="3">
        <v>1</v>
      </c>
      <c r="AP178" s="3">
        <v>1</v>
      </c>
      <c r="AQ178" s="3">
        <v>1</v>
      </c>
      <c r="AR178" s="3">
        <v>1</v>
      </c>
      <c r="AS178" s="3">
        <v>1</v>
      </c>
      <c r="AT178" s="3">
        <v>1</v>
      </c>
      <c r="AU178" s="3">
        <v>1</v>
      </c>
      <c r="AV178" s="3">
        <v>1</v>
      </c>
      <c r="AW178" s="3">
        <v>0</v>
      </c>
      <c r="AX178" s="3">
        <v>0</v>
      </c>
      <c r="AY178" s="3">
        <v>0</v>
      </c>
      <c r="AZ178" s="16">
        <f t="shared" si="60"/>
        <v>34</v>
      </c>
      <c r="BA178" s="17">
        <f t="shared" si="61"/>
        <v>0.73913043478260865</v>
      </c>
      <c r="BB178" s="17" t="str">
        <f t="shared" si="62"/>
        <v>Pagrindinis</v>
      </c>
      <c r="BC178" s="16">
        <f t="shared" si="63"/>
        <v>10</v>
      </c>
      <c r="BD178" s="17">
        <f t="shared" si="64"/>
        <v>0.83333333333333337</v>
      </c>
      <c r="BE178" s="16">
        <f t="shared" si="65"/>
        <v>5</v>
      </c>
      <c r="BF178" s="17">
        <f t="shared" si="66"/>
        <v>0.625</v>
      </c>
      <c r="BG178" s="16">
        <f t="shared" si="67"/>
        <v>8</v>
      </c>
      <c r="BH178" s="17">
        <f t="shared" si="68"/>
        <v>0.72727272727272729</v>
      </c>
      <c r="BI178" s="16">
        <f t="shared" si="69"/>
        <v>4</v>
      </c>
      <c r="BJ178" s="17">
        <f t="shared" si="70"/>
        <v>0.8</v>
      </c>
      <c r="BK178" s="16">
        <f t="shared" si="71"/>
        <v>7</v>
      </c>
      <c r="BL178" s="17">
        <f t="shared" si="72"/>
        <v>0.7</v>
      </c>
      <c r="BM178" s="16">
        <f t="shared" si="73"/>
        <v>14</v>
      </c>
      <c r="BN178" s="17">
        <f t="shared" si="74"/>
        <v>0.82352941176470584</v>
      </c>
      <c r="BO178" s="16">
        <f t="shared" si="75"/>
        <v>13</v>
      </c>
      <c r="BP178" s="17">
        <f t="shared" si="76"/>
        <v>0.68421052631578949</v>
      </c>
      <c r="BQ178" s="16">
        <f t="shared" si="77"/>
        <v>7</v>
      </c>
      <c r="BR178" s="17">
        <f t="shared" si="78"/>
        <v>0.7</v>
      </c>
      <c r="BS178" s="16">
        <f t="shared" si="79"/>
        <v>9</v>
      </c>
    </row>
    <row r="179" spans="1:71">
      <c r="A179" s="68" t="s">
        <v>439</v>
      </c>
      <c r="B179" s="69">
        <v>808627</v>
      </c>
      <c r="C179" s="69">
        <v>27</v>
      </c>
      <c r="D179" s="70" t="s">
        <v>38</v>
      </c>
      <c r="E179" s="70" t="s">
        <v>475</v>
      </c>
      <c r="F179" s="35" t="s">
        <v>32</v>
      </c>
      <c r="G179" s="35"/>
      <c r="H179" s="35"/>
      <c r="I179" s="35"/>
      <c r="J179" s="3">
        <v>0</v>
      </c>
      <c r="K179" s="3">
        <v>0</v>
      </c>
      <c r="L179" s="3">
        <v>1</v>
      </c>
      <c r="M179" s="3">
        <v>1</v>
      </c>
      <c r="N179" s="3">
        <v>1</v>
      </c>
      <c r="O179" s="3">
        <v>0</v>
      </c>
      <c r="P179" s="3">
        <v>1</v>
      </c>
      <c r="Q179" s="3">
        <v>1</v>
      </c>
      <c r="R179" s="3">
        <v>0</v>
      </c>
      <c r="S179" s="3">
        <v>0</v>
      </c>
      <c r="T179" s="3">
        <v>0</v>
      </c>
      <c r="U179" s="3">
        <v>1</v>
      </c>
      <c r="V179" s="3">
        <v>0</v>
      </c>
      <c r="W179" s="3">
        <v>0</v>
      </c>
      <c r="X179" s="3">
        <v>0</v>
      </c>
      <c r="Y179" s="3">
        <v>0</v>
      </c>
      <c r="Z179" s="3">
        <v>0</v>
      </c>
      <c r="AA179" s="3">
        <v>0</v>
      </c>
      <c r="AB179" s="3">
        <v>1</v>
      </c>
      <c r="AC179" s="3">
        <v>0</v>
      </c>
      <c r="AD179" s="3">
        <v>1</v>
      </c>
      <c r="AE179" s="3">
        <v>1</v>
      </c>
      <c r="AF179" s="3">
        <v>1</v>
      </c>
      <c r="AG179" s="3">
        <v>0</v>
      </c>
      <c r="AH179" s="3">
        <v>0</v>
      </c>
      <c r="AI179" s="3">
        <v>1</v>
      </c>
      <c r="AJ179" s="3">
        <v>0</v>
      </c>
      <c r="AK179" s="3">
        <v>0</v>
      </c>
      <c r="AL179" s="3">
        <v>2</v>
      </c>
      <c r="AM179" s="3">
        <v>0</v>
      </c>
      <c r="AN179" s="3">
        <v>1</v>
      </c>
      <c r="AO179" s="3">
        <v>1</v>
      </c>
      <c r="AP179" s="3">
        <v>0</v>
      </c>
      <c r="AQ179" s="3">
        <v>0</v>
      </c>
      <c r="AR179" s="3">
        <v>0</v>
      </c>
      <c r="AS179" s="3">
        <v>0</v>
      </c>
      <c r="AT179" s="3">
        <v>0</v>
      </c>
      <c r="AU179" s="3">
        <v>0</v>
      </c>
      <c r="AV179" s="3">
        <v>0</v>
      </c>
      <c r="AW179" s="3">
        <v>0</v>
      </c>
      <c r="AX179" s="3">
        <v>0</v>
      </c>
      <c r="AY179" s="3">
        <v>0</v>
      </c>
      <c r="AZ179" s="16">
        <f t="shared" si="60"/>
        <v>15</v>
      </c>
      <c r="BA179" s="17">
        <f t="shared" si="61"/>
        <v>0.32608695652173914</v>
      </c>
      <c r="BB179" s="17" t="str">
        <f t="shared" si="62"/>
        <v>Patenkinamas</v>
      </c>
      <c r="BC179" s="16">
        <f t="shared" si="63"/>
        <v>4</v>
      </c>
      <c r="BD179" s="17">
        <f t="shared" si="64"/>
        <v>0.33333333333333331</v>
      </c>
      <c r="BE179" s="16">
        <f t="shared" si="65"/>
        <v>2</v>
      </c>
      <c r="BF179" s="17">
        <f t="shared" si="66"/>
        <v>0.25</v>
      </c>
      <c r="BG179" s="16">
        <f t="shared" si="67"/>
        <v>3</v>
      </c>
      <c r="BH179" s="17">
        <f t="shared" si="68"/>
        <v>0.27272727272727271</v>
      </c>
      <c r="BI179" s="16">
        <f t="shared" si="69"/>
        <v>3</v>
      </c>
      <c r="BJ179" s="17">
        <f t="shared" si="70"/>
        <v>0.6</v>
      </c>
      <c r="BK179" s="16">
        <f t="shared" si="71"/>
        <v>3</v>
      </c>
      <c r="BL179" s="17">
        <f t="shared" si="72"/>
        <v>0.3</v>
      </c>
      <c r="BM179" s="16">
        <f t="shared" si="73"/>
        <v>5</v>
      </c>
      <c r="BN179" s="17">
        <f t="shared" si="74"/>
        <v>0.29411764705882354</v>
      </c>
      <c r="BO179" s="16">
        <f t="shared" si="75"/>
        <v>7</v>
      </c>
      <c r="BP179" s="17">
        <f t="shared" si="76"/>
        <v>0.36842105263157893</v>
      </c>
      <c r="BQ179" s="16">
        <f t="shared" si="77"/>
        <v>3</v>
      </c>
      <c r="BR179" s="17">
        <f t="shared" si="78"/>
        <v>0.3</v>
      </c>
      <c r="BS179" s="16">
        <f t="shared" si="79"/>
        <v>4</v>
      </c>
    </row>
    <row r="180" spans="1:71">
      <c r="A180" s="68" t="s">
        <v>439</v>
      </c>
      <c r="B180" s="69">
        <v>808628</v>
      </c>
      <c r="C180" s="69">
        <v>28</v>
      </c>
      <c r="D180" s="70" t="s">
        <v>476</v>
      </c>
      <c r="E180" s="70" t="s">
        <v>437</v>
      </c>
      <c r="F180" s="35" t="s">
        <v>36</v>
      </c>
      <c r="G180" s="35"/>
      <c r="H180" s="35"/>
      <c r="I180" s="35"/>
      <c r="J180" s="3">
        <v>1</v>
      </c>
      <c r="K180" s="3">
        <v>1</v>
      </c>
      <c r="L180" s="3">
        <v>1</v>
      </c>
      <c r="M180" s="3">
        <v>1</v>
      </c>
      <c r="N180" s="3">
        <v>2</v>
      </c>
      <c r="O180" s="3">
        <v>0</v>
      </c>
      <c r="P180" s="3">
        <v>1</v>
      </c>
      <c r="Q180" s="3">
        <v>1</v>
      </c>
      <c r="R180" s="3">
        <v>0</v>
      </c>
      <c r="S180" s="3">
        <v>0</v>
      </c>
      <c r="T180" s="3">
        <v>1</v>
      </c>
      <c r="U180" s="3">
        <v>1</v>
      </c>
      <c r="V180" s="3">
        <v>1</v>
      </c>
      <c r="W180" s="3">
        <v>1</v>
      </c>
      <c r="X180" s="3">
        <v>0</v>
      </c>
      <c r="Y180" s="3">
        <v>1</v>
      </c>
      <c r="Z180" s="3">
        <v>1</v>
      </c>
      <c r="AA180" s="3">
        <v>0</v>
      </c>
      <c r="AB180" s="3">
        <v>0</v>
      </c>
      <c r="AC180" s="3">
        <v>1</v>
      </c>
      <c r="AD180" s="3">
        <v>1</v>
      </c>
      <c r="AE180" s="3">
        <v>1</v>
      </c>
      <c r="AF180" s="3">
        <v>1</v>
      </c>
      <c r="AG180" s="3">
        <v>0</v>
      </c>
      <c r="AH180" s="3">
        <v>0</v>
      </c>
      <c r="AI180" s="3">
        <v>1</v>
      </c>
      <c r="AJ180" s="3">
        <v>1</v>
      </c>
      <c r="AK180" s="3">
        <v>1</v>
      </c>
      <c r="AL180" s="3">
        <v>0</v>
      </c>
      <c r="AM180" s="3">
        <v>1</v>
      </c>
      <c r="AN180" s="3">
        <v>1</v>
      </c>
      <c r="AO180" s="3">
        <v>1</v>
      </c>
      <c r="AP180" s="3">
        <v>1</v>
      </c>
      <c r="AQ180" s="3">
        <v>0</v>
      </c>
      <c r="AR180" s="3">
        <v>1</v>
      </c>
      <c r="AS180" s="3">
        <v>0</v>
      </c>
      <c r="AT180" s="3">
        <v>1</v>
      </c>
      <c r="AU180" s="3">
        <v>0</v>
      </c>
      <c r="AV180" s="3">
        <v>0</v>
      </c>
      <c r="AW180" s="3">
        <v>1</v>
      </c>
      <c r="AX180" s="3">
        <v>0</v>
      </c>
      <c r="AY180" s="3">
        <v>0</v>
      </c>
      <c r="AZ180" s="16">
        <f t="shared" si="60"/>
        <v>28</v>
      </c>
      <c r="BA180" s="17">
        <f t="shared" si="61"/>
        <v>0.60869565217391308</v>
      </c>
      <c r="BB180" s="17" t="str">
        <f t="shared" si="62"/>
        <v>Pagrindinis</v>
      </c>
      <c r="BC180" s="16">
        <f t="shared" si="63"/>
        <v>9</v>
      </c>
      <c r="BD180" s="17">
        <f t="shared" si="64"/>
        <v>0.75</v>
      </c>
      <c r="BE180" s="16">
        <f t="shared" si="65"/>
        <v>5</v>
      </c>
      <c r="BF180" s="17">
        <f t="shared" si="66"/>
        <v>0.625</v>
      </c>
      <c r="BG180" s="16">
        <f t="shared" si="67"/>
        <v>7</v>
      </c>
      <c r="BH180" s="17">
        <f t="shared" si="68"/>
        <v>0.63636363636363635</v>
      </c>
      <c r="BI180" s="16">
        <f t="shared" si="69"/>
        <v>4</v>
      </c>
      <c r="BJ180" s="17">
        <f t="shared" si="70"/>
        <v>0.8</v>
      </c>
      <c r="BK180" s="16">
        <f t="shared" si="71"/>
        <v>3</v>
      </c>
      <c r="BL180" s="17">
        <f t="shared" si="72"/>
        <v>0.3</v>
      </c>
      <c r="BM180" s="16">
        <f t="shared" si="73"/>
        <v>12</v>
      </c>
      <c r="BN180" s="17">
        <f t="shared" si="74"/>
        <v>0.70588235294117652</v>
      </c>
      <c r="BO180" s="16">
        <f t="shared" si="75"/>
        <v>13</v>
      </c>
      <c r="BP180" s="17">
        <f t="shared" si="76"/>
        <v>0.68421052631578949</v>
      </c>
      <c r="BQ180" s="16">
        <f t="shared" si="77"/>
        <v>3</v>
      </c>
      <c r="BR180" s="17">
        <f t="shared" si="78"/>
        <v>0.3</v>
      </c>
      <c r="BS180" s="16">
        <f t="shared" si="79"/>
        <v>8</v>
      </c>
    </row>
    <row r="181" spans="1:71">
      <c r="A181" s="68" t="s">
        <v>439</v>
      </c>
      <c r="B181" s="69">
        <v>808629</v>
      </c>
      <c r="C181" s="69">
        <v>29</v>
      </c>
      <c r="D181" s="70" t="s">
        <v>346</v>
      </c>
      <c r="E181" s="70" t="s">
        <v>477</v>
      </c>
      <c r="F181" s="35" t="s">
        <v>32</v>
      </c>
      <c r="G181" s="35"/>
      <c r="H181" s="35"/>
      <c r="I181" s="35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16" t="str">
        <f t="shared" si="60"/>
        <v>Tuščias</v>
      </c>
      <c r="BA181" s="17" t="str">
        <f t="shared" si="61"/>
        <v>Tuščias</v>
      </c>
      <c r="BB181" s="17" t="str">
        <f t="shared" si="62"/>
        <v>Neatliko</v>
      </c>
      <c r="BC181" s="16" t="str">
        <f t="shared" si="63"/>
        <v>Tuščias</v>
      </c>
      <c r="BD181" s="17" t="str">
        <f t="shared" si="64"/>
        <v>Tuščias</v>
      </c>
      <c r="BE181" s="16" t="str">
        <f t="shared" si="65"/>
        <v>Tuščias</v>
      </c>
      <c r="BF181" s="17" t="str">
        <f t="shared" si="66"/>
        <v>Tuščias</v>
      </c>
      <c r="BG181" s="16" t="str">
        <f t="shared" si="67"/>
        <v>Tuščias</v>
      </c>
      <c r="BH181" s="17" t="str">
        <f t="shared" si="68"/>
        <v>Tuščias</v>
      </c>
      <c r="BI181" s="16" t="str">
        <f t="shared" si="69"/>
        <v>Tuščias</v>
      </c>
      <c r="BJ181" s="17" t="str">
        <f t="shared" si="70"/>
        <v>Tuščias</v>
      </c>
      <c r="BK181" s="16" t="str">
        <f t="shared" si="71"/>
        <v>Tuščias</v>
      </c>
      <c r="BL181" s="17" t="str">
        <f t="shared" si="72"/>
        <v>Tuščias</v>
      </c>
      <c r="BM181" s="16" t="str">
        <f t="shared" si="73"/>
        <v>Tuščias</v>
      </c>
      <c r="BN181" s="17" t="str">
        <f t="shared" si="74"/>
        <v>Tuščias</v>
      </c>
      <c r="BO181" s="16" t="str">
        <f t="shared" si="75"/>
        <v>Tuščias</v>
      </c>
      <c r="BP181" s="17" t="str">
        <f t="shared" si="76"/>
        <v>Tuščias</v>
      </c>
      <c r="BQ181" s="16" t="str">
        <f t="shared" si="77"/>
        <v>Tuščias</v>
      </c>
      <c r="BR181" s="17" t="str">
        <f t="shared" si="78"/>
        <v>Tuščias</v>
      </c>
      <c r="BS181" s="16" t="str">
        <f t="shared" si="79"/>
        <v>Tuščias</v>
      </c>
    </row>
    <row r="182" spans="1:71">
      <c r="A182" s="68" t="s">
        <v>439</v>
      </c>
      <c r="B182" s="69">
        <v>808630</v>
      </c>
      <c r="C182" s="69">
        <v>30</v>
      </c>
      <c r="D182" s="70" t="s">
        <v>37</v>
      </c>
      <c r="E182" s="70" t="s">
        <v>478</v>
      </c>
      <c r="F182" s="35" t="s">
        <v>36</v>
      </c>
      <c r="G182" s="35"/>
      <c r="H182" s="35"/>
      <c r="I182" s="35"/>
      <c r="J182" s="3">
        <v>0</v>
      </c>
      <c r="K182" s="3">
        <v>1</v>
      </c>
      <c r="L182" s="3">
        <v>1</v>
      </c>
      <c r="M182" s="3">
        <v>1</v>
      </c>
      <c r="N182" s="3">
        <v>0</v>
      </c>
      <c r="O182" s="3">
        <v>0</v>
      </c>
      <c r="P182" s="3">
        <v>0</v>
      </c>
      <c r="Q182" s="3">
        <v>1</v>
      </c>
      <c r="R182" s="3">
        <v>1</v>
      </c>
      <c r="S182" s="3">
        <v>0</v>
      </c>
      <c r="T182" s="3">
        <v>0</v>
      </c>
      <c r="U182" s="3">
        <v>1</v>
      </c>
      <c r="V182" s="3">
        <v>1</v>
      </c>
      <c r="W182" s="3">
        <v>0</v>
      </c>
      <c r="X182" s="3">
        <v>0</v>
      </c>
      <c r="Y182" s="3">
        <v>0</v>
      </c>
      <c r="Z182" s="3">
        <v>0</v>
      </c>
      <c r="AA182" s="3">
        <v>0</v>
      </c>
      <c r="AB182" s="3">
        <v>0</v>
      </c>
      <c r="AC182" s="3">
        <v>0</v>
      </c>
      <c r="AD182" s="3">
        <v>0</v>
      </c>
      <c r="AE182" s="3">
        <v>0</v>
      </c>
      <c r="AF182" s="3">
        <v>0</v>
      </c>
      <c r="AG182" s="3">
        <v>0</v>
      </c>
      <c r="AH182" s="3">
        <v>1</v>
      </c>
      <c r="AI182" s="3">
        <v>1</v>
      </c>
      <c r="AJ182" s="3">
        <v>0</v>
      </c>
      <c r="AK182" s="3">
        <v>0</v>
      </c>
      <c r="AL182" s="3">
        <v>0</v>
      </c>
      <c r="AM182" s="3">
        <v>1</v>
      </c>
      <c r="AN182" s="3">
        <v>1</v>
      </c>
      <c r="AO182" s="3">
        <v>0</v>
      </c>
      <c r="AP182" s="3">
        <v>0</v>
      </c>
      <c r="AQ182" s="3">
        <v>1</v>
      </c>
      <c r="AR182" s="3">
        <v>0</v>
      </c>
      <c r="AS182" s="3">
        <v>0</v>
      </c>
      <c r="AT182" s="3">
        <v>0</v>
      </c>
      <c r="AU182" s="3">
        <v>0</v>
      </c>
      <c r="AV182" s="3">
        <v>0</v>
      </c>
      <c r="AW182" s="3">
        <v>0</v>
      </c>
      <c r="AX182" s="3">
        <v>0</v>
      </c>
      <c r="AY182" s="3">
        <v>0</v>
      </c>
      <c r="AZ182" s="16">
        <f t="shared" si="60"/>
        <v>12</v>
      </c>
      <c r="BA182" s="17">
        <f t="shared" si="61"/>
        <v>0.2608695652173913</v>
      </c>
      <c r="BB182" s="17" t="str">
        <f t="shared" si="62"/>
        <v>Patenkinamas</v>
      </c>
      <c r="BC182" s="16">
        <f t="shared" si="63"/>
        <v>4</v>
      </c>
      <c r="BD182" s="17">
        <f t="shared" si="64"/>
        <v>0.33333333333333331</v>
      </c>
      <c r="BE182" s="16">
        <f t="shared" si="65"/>
        <v>0</v>
      </c>
      <c r="BF182" s="17">
        <f t="shared" si="66"/>
        <v>0</v>
      </c>
      <c r="BG182" s="16">
        <f t="shared" si="67"/>
        <v>3</v>
      </c>
      <c r="BH182" s="17">
        <f t="shared" si="68"/>
        <v>0.27272727272727271</v>
      </c>
      <c r="BI182" s="16">
        <f t="shared" si="69"/>
        <v>3</v>
      </c>
      <c r="BJ182" s="17">
        <f t="shared" si="70"/>
        <v>0.6</v>
      </c>
      <c r="BK182" s="16">
        <f t="shared" si="71"/>
        <v>2</v>
      </c>
      <c r="BL182" s="17">
        <f t="shared" si="72"/>
        <v>0.2</v>
      </c>
      <c r="BM182" s="16">
        <f t="shared" si="73"/>
        <v>6</v>
      </c>
      <c r="BN182" s="17">
        <f t="shared" si="74"/>
        <v>0.35294117647058826</v>
      </c>
      <c r="BO182" s="16">
        <f t="shared" si="75"/>
        <v>4</v>
      </c>
      <c r="BP182" s="17">
        <f t="shared" si="76"/>
        <v>0.21052631578947367</v>
      </c>
      <c r="BQ182" s="16">
        <f t="shared" si="77"/>
        <v>2</v>
      </c>
      <c r="BR182" s="17">
        <f t="shared" si="78"/>
        <v>0.2</v>
      </c>
      <c r="BS182" s="16">
        <f t="shared" si="79"/>
        <v>3</v>
      </c>
    </row>
    <row r="183" spans="1:71">
      <c r="A183" s="68" t="s">
        <v>479</v>
      </c>
      <c r="B183" s="69">
        <v>808701</v>
      </c>
      <c r="C183" s="69">
        <v>1</v>
      </c>
      <c r="D183" s="70" t="s">
        <v>101</v>
      </c>
      <c r="E183" s="70" t="s">
        <v>480</v>
      </c>
      <c r="F183" s="35" t="s">
        <v>32</v>
      </c>
      <c r="G183" s="35"/>
      <c r="H183" s="35"/>
      <c r="I183" s="35"/>
      <c r="J183" s="3">
        <v>1</v>
      </c>
      <c r="K183" s="3">
        <v>1</v>
      </c>
      <c r="L183" s="3">
        <v>1</v>
      </c>
      <c r="M183" s="3">
        <v>1</v>
      </c>
      <c r="N183" s="3">
        <v>1</v>
      </c>
      <c r="O183" s="3">
        <v>0</v>
      </c>
      <c r="P183" s="3">
        <v>1</v>
      </c>
      <c r="Q183" s="3">
        <v>1</v>
      </c>
      <c r="R183" s="3">
        <v>0</v>
      </c>
      <c r="S183" s="3">
        <v>0</v>
      </c>
      <c r="T183" s="3">
        <v>1</v>
      </c>
      <c r="U183" s="3">
        <v>1</v>
      </c>
      <c r="V183" s="3">
        <v>1</v>
      </c>
      <c r="W183" s="3">
        <v>0</v>
      </c>
      <c r="X183" s="3">
        <v>1</v>
      </c>
      <c r="Y183" s="3">
        <v>1</v>
      </c>
      <c r="Z183" s="3">
        <v>1</v>
      </c>
      <c r="AA183" s="3">
        <v>1</v>
      </c>
      <c r="AB183" s="3">
        <v>1</v>
      </c>
      <c r="AC183" s="3">
        <v>1</v>
      </c>
      <c r="AD183" s="3">
        <v>1</v>
      </c>
      <c r="AE183" s="3">
        <v>2</v>
      </c>
      <c r="AF183" s="3">
        <v>1</v>
      </c>
      <c r="AG183" s="3">
        <v>0</v>
      </c>
      <c r="AH183" s="3">
        <v>1</v>
      </c>
      <c r="AI183" s="3">
        <v>1</v>
      </c>
      <c r="AJ183" s="3">
        <v>0</v>
      </c>
      <c r="AK183" s="3">
        <v>1</v>
      </c>
      <c r="AL183" s="3">
        <v>2</v>
      </c>
      <c r="AM183" s="3">
        <v>1</v>
      </c>
      <c r="AN183" s="3">
        <v>1</v>
      </c>
      <c r="AO183" s="3">
        <v>1</v>
      </c>
      <c r="AP183" s="3">
        <v>1</v>
      </c>
      <c r="AQ183" s="3">
        <v>1</v>
      </c>
      <c r="AR183" s="3">
        <v>0</v>
      </c>
      <c r="AS183" s="3">
        <v>1</v>
      </c>
      <c r="AT183" s="3">
        <v>1</v>
      </c>
      <c r="AU183" s="3">
        <v>1</v>
      </c>
      <c r="AV183" s="3">
        <v>1</v>
      </c>
      <c r="AW183" s="3">
        <v>2</v>
      </c>
      <c r="AX183" s="3">
        <v>1</v>
      </c>
      <c r="AY183" s="3">
        <v>1</v>
      </c>
      <c r="AZ183" s="16">
        <f t="shared" si="60"/>
        <v>38</v>
      </c>
      <c r="BA183" s="17">
        <f t="shared" si="61"/>
        <v>0.82608695652173914</v>
      </c>
      <c r="BB183" s="17" t="str">
        <f t="shared" si="62"/>
        <v>Aukštesnysis</v>
      </c>
      <c r="BC183" s="16">
        <f t="shared" si="63"/>
        <v>10</v>
      </c>
      <c r="BD183" s="17">
        <f t="shared" si="64"/>
        <v>0.83333333333333337</v>
      </c>
      <c r="BE183" s="16">
        <f t="shared" si="65"/>
        <v>8</v>
      </c>
      <c r="BF183" s="17">
        <f t="shared" si="66"/>
        <v>1</v>
      </c>
      <c r="BG183" s="16">
        <f t="shared" si="67"/>
        <v>9</v>
      </c>
      <c r="BH183" s="17">
        <f t="shared" si="68"/>
        <v>0.81818181818181823</v>
      </c>
      <c r="BI183" s="16">
        <f t="shared" si="69"/>
        <v>4</v>
      </c>
      <c r="BJ183" s="17">
        <f t="shared" si="70"/>
        <v>0.8</v>
      </c>
      <c r="BK183" s="16">
        <f t="shared" si="71"/>
        <v>7</v>
      </c>
      <c r="BL183" s="17">
        <f t="shared" si="72"/>
        <v>0.7</v>
      </c>
      <c r="BM183" s="16">
        <f t="shared" si="73"/>
        <v>13</v>
      </c>
      <c r="BN183" s="17">
        <f t="shared" si="74"/>
        <v>0.76470588235294112</v>
      </c>
      <c r="BO183" s="16">
        <f t="shared" si="75"/>
        <v>18</v>
      </c>
      <c r="BP183" s="17">
        <f t="shared" si="76"/>
        <v>0.94736842105263153</v>
      </c>
      <c r="BQ183" s="16">
        <f t="shared" si="77"/>
        <v>7</v>
      </c>
      <c r="BR183" s="17">
        <f t="shared" si="78"/>
        <v>0.7</v>
      </c>
      <c r="BS183" s="16">
        <f t="shared" si="79"/>
        <v>10</v>
      </c>
    </row>
    <row r="184" spans="1:71">
      <c r="A184" s="68" t="s">
        <v>479</v>
      </c>
      <c r="B184" s="69">
        <v>808702</v>
      </c>
      <c r="C184" s="69">
        <v>2</v>
      </c>
      <c r="D184" s="70" t="s">
        <v>481</v>
      </c>
      <c r="E184" s="70" t="s">
        <v>482</v>
      </c>
      <c r="F184" s="35" t="s">
        <v>36</v>
      </c>
      <c r="G184" s="35"/>
      <c r="H184" s="35"/>
      <c r="I184" s="35"/>
      <c r="J184" s="3">
        <v>1</v>
      </c>
      <c r="K184" s="3">
        <v>1</v>
      </c>
      <c r="L184" s="3">
        <v>1</v>
      </c>
      <c r="M184" s="3">
        <v>1</v>
      </c>
      <c r="N184" s="3">
        <v>0</v>
      </c>
      <c r="O184" s="3">
        <v>0</v>
      </c>
      <c r="P184" s="3">
        <v>1</v>
      </c>
      <c r="Q184" s="3">
        <v>1</v>
      </c>
      <c r="R184" s="3">
        <v>1</v>
      </c>
      <c r="S184" s="3">
        <v>0</v>
      </c>
      <c r="T184" s="3">
        <v>0</v>
      </c>
      <c r="U184" s="3">
        <v>0</v>
      </c>
      <c r="V184" s="3">
        <v>0</v>
      </c>
      <c r="W184" s="3">
        <v>1</v>
      </c>
      <c r="X184" s="3">
        <v>1</v>
      </c>
      <c r="Y184" s="3">
        <v>1</v>
      </c>
      <c r="Z184" s="3">
        <v>0</v>
      </c>
      <c r="AA184" s="3">
        <v>0</v>
      </c>
      <c r="AB184" s="3">
        <v>1</v>
      </c>
      <c r="AC184" s="3">
        <v>0</v>
      </c>
      <c r="AD184" s="3">
        <v>0</v>
      </c>
      <c r="AE184" s="3">
        <v>1</v>
      </c>
      <c r="AF184" s="3">
        <v>1</v>
      </c>
      <c r="AG184" s="3">
        <v>0</v>
      </c>
      <c r="AH184" s="3">
        <v>1</v>
      </c>
      <c r="AI184" s="3">
        <v>1</v>
      </c>
      <c r="AJ184" s="3">
        <v>0</v>
      </c>
      <c r="AK184" s="3">
        <v>0</v>
      </c>
      <c r="AL184" s="3">
        <v>0</v>
      </c>
      <c r="AM184" s="3">
        <v>1</v>
      </c>
      <c r="AN184" s="3">
        <v>1</v>
      </c>
      <c r="AO184" s="3">
        <v>1</v>
      </c>
      <c r="AP184" s="3">
        <v>1</v>
      </c>
      <c r="AQ184" s="3">
        <v>1</v>
      </c>
      <c r="AR184" s="3">
        <v>0</v>
      </c>
      <c r="AS184" s="3">
        <v>0</v>
      </c>
      <c r="AT184" s="3">
        <v>0</v>
      </c>
      <c r="AU184" s="3">
        <v>1</v>
      </c>
      <c r="AV184" s="3">
        <v>0</v>
      </c>
      <c r="AW184" s="3">
        <v>1</v>
      </c>
      <c r="AX184" s="3">
        <v>0</v>
      </c>
      <c r="AY184" s="3">
        <v>0</v>
      </c>
      <c r="AZ184" s="16">
        <f t="shared" si="60"/>
        <v>22</v>
      </c>
      <c r="BA184" s="17">
        <f t="shared" si="61"/>
        <v>0.47826086956521741</v>
      </c>
      <c r="BB184" s="17" t="str">
        <f t="shared" si="62"/>
        <v>Pagrindinis</v>
      </c>
      <c r="BC184" s="16">
        <f t="shared" si="63"/>
        <v>7</v>
      </c>
      <c r="BD184" s="17">
        <f t="shared" si="64"/>
        <v>0.58333333333333337</v>
      </c>
      <c r="BE184" s="16">
        <f t="shared" si="65"/>
        <v>4</v>
      </c>
      <c r="BF184" s="17">
        <f t="shared" si="66"/>
        <v>0.5</v>
      </c>
      <c r="BG184" s="16">
        <f t="shared" si="67"/>
        <v>6</v>
      </c>
      <c r="BH184" s="17">
        <f t="shared" si="68"/>
        <v>0.54545454545454541</v>
      </c>
      <c r="BI184" s="16">
        <f t="shared" si="69"/>
        <v>3</v>
      </c>
      <c r="BJ184" s="17">
        <f t="shared" si="70"/>
        <v>0.6</v>
      </c>
      <c r="BK184" s="16">
        <f t="shared" si="71"/>
        <v>2</v>
      </c>
      <c r="BL184" s="17">
        <f t="shared" si="72"/>
        <v>0.2</v>
      </c>
      <c r="BM184" s="16">
        <f t="shared" si="73"/>
        <v>11</v>
      </c>
      <c r="BN184" s="17">
        <f t="shared" si="74"/>
        <v>0.6470588235294118</v>
      </c>
      <c r="BO184" s="16">
        <f t="shared" si="75"/>
        <v>9</v>
      </c>
      <c r="BP184" s="17">
        <f t="shared" si="76"/>
        <v>0.47368421052631576</v>
      </c>
      <c r="BQ184" s="16">
        <f t="shared" si="77"/>
        <v>2</v>
      </c>
      <c r="BR184" s="17">
        <f t="shared" si="78"/>
        <v>0.2</v>
      </c>
      <c r="BS184" s="16">
        <f t="shared" si="79"/>
        <v>6</v>
      </c>
    </row>
    <row r="185" spans="1:71">
      <c r="A185" s="68" t="s">
        <v>479</v>
      </c>
      <c r="B185" s="69">
        <v>808703</v>
      </c>
      <c r="C185" s="69">
        <v>3</v>
      </c>
      <c r="D185" s="70" t="s">
        <v>366</v>
      </c>
      <c r="E185" s="70" t="s">
        <v>483</v>
      </c>
      <c r="F185" s="35" t="s">
        <v>32</v>
      </c>
      <c r="G185" s="35"/>
      <c r="H185" s="35"/>
      <c r="I185" s="35"/>
      <c r="J185" s="3">
        <v>1</v>
      </c>
      <c r="K185" s="3">
        <v>1</v>
      </c>
      <c r="L185" s="3">
        <v>1</v>
      </c>
      <c r="M185" s="3">
        <v>1</v>
      </c>
      <c r="N185" s="3">
        <v>1</v>
      </c>
      <c r="O185" s="3">
        <v>1</v>
      </c>
      <c r="P185" s="3">
        <v>1</v>
      </c>
      <c r="Q185" s="3">
        <v>1</v>
      </c>
      <c r="R185" s="3">
        <v>1</v>
      </c>
      <c r="S185" s="3">
        <v>0</v>
      </c>
      <c r="T185" s="3">
        <v>1</v>
      </c>
      <c r="U185" s="3">
        <v>1</v>
      </c>
      <c r="V185" s="3">
        <v>1</v>
      </c>
      <c r="W185" s="3">
        <v>1</v>
      </c>
      <c r="X185" s="3">
        <v>1</v>
      </c>
      <c r="Y185" s="3">
        <v>1</v>
      </c>
      <c r="Z185" s="3">
        <v>1</v>
      </c>
      <c r="AA185" s="3">
        <v>1</v>
      </c>
      <c r="AB185" s="3">
        <v>0</v>
      </c>
      <c r="AC185" s="3">
        <v>1</v>
      </c>
      <c r="AD185" s="3">
        <v>1</v>
      </c>
      <c r="AE185" s="3">
        <v>2</v>
      </c>
      <c r="AF185" s="3">
        <v>1</v>
      </c>
      <c r="AG185" s="3">
        <v>0</v>
      </c>
      <c r="AH185" s="3">
        <v>1</v>
      </c>
      <c r="AI185" s="3">
        <v>1</v>
      </c>
      <c r="AJ185" s="3">
        <v>1</v>
      </c>
      <c r="AK185" s="3">
        <v>1</v>
      </c>
      <c r="AL185" s="3">
        <v>0</v>
      </c>
      <c r="AM185" s="3">
        <v>1</v>
      </c>
      <c r="AN185" s="3">
        <v>1</v>
      </c>
      <c r="AO185" s="3">
        <v>1</v>
      </c>
      <c r="AP185" s="3">
        <v>1</v>
      </c>
      <c r="AQ185" s="3">
        <v>1</v>
      </c>
      <c r="AR185" s="3">
        <v>1</v>
      </c>
      <c r="AS185" s="3">
        <v>0</v>
      </c>
      <c r="AT185" s="3">
        <v>0</v>
      </c>
      <c r="AU185" s="3">
        <v>1</v>
      </c>
      <c r="AV185" s="3">
        <v>1</v>
      </c>
      <c r="AW185" s="3">
        <v>2</v>
      </c>
      <c r="AX185" s="3">
        <v>0</v>
      </c>
      <c r="AY185" s="3">
        <v>1</v>
      </c>
      <c r="AZ185" s="16">
        <f t="shared" si="60"/>
        <v>37</v>
      </c>
      <c r="BA185" s="17">
        <f t="shared" si="61"/>
        <v>0.80434782608695654</v>
      </c>
      <c r="BB185" s="17" t="str">
        <f t="shared" si="62"/>
        <v>Aukštesnysis</v>
      </c>
      <c r="BC185" s="16">
        <f t="shared" si="63"/>
        <v>12</v>
      </c>
      <c r="BD185" s="17">
        <f t="shared" si="64"/>
        <v>1</v>
      </c>
      <c r="BE185" s="16">
        <f t="shared" si="65"/>
        <v>5</v>
      </c>
      <c r="BF185" s="17">
        <f t="shared" si="66"/>
        <v>0.625</v>
      </c>
      <c r="BG185" s="16">
        <f t="shared" si="67"/>
        <v>10</v>
      </c>
      <c r="BH185" s="17">
        <f t="shared" si="68"/>
        <v>0.90909090909090906</v>
      </c>
      <c r="BI185" s="16">
        <f t="shared" si="69"/>
        <v>4</v>
      </c>
      <c r="BJ185" s="17">
        <f t="shared" si="70"/>
        <v>0.8</v>
      </c>
      <c r="BK185" s="16">
        <f t="shared" si="71"/>
        <v>6</v>
      </c>
      <c r="BL185" s="17">
        <f t="shared" si="72"/>
        <v>0.6</v>
      </c>
      <c r="BM185" s="16">
        <f t="shared" si="73"/>
        <v>15</v>
      </c>
      <c r="BN185" s="17">
        <f t="shared" si="74"/>
        <v>0.88235294117647056</v>
      </c>
      <c r="BO185" s="16">
        <f t="shared" si="75"/>
        <v>16</v>
      </c>
      <c r="BP185" s="17">
        <f t="shared" si="76"/>
        <v>0.84210526315789469</v>
      </c>
      <c r="BQ185" s="16">
        <f t="shared" si="77"/>
        <v>6</v>
      </c>
      <c r="BR185" s="17">
        <f t="shared" si="78"/>
        <v>0.6</v>
      </c>
      <c r="BS185" s="16">
        <f t="shared" si="79"/>
        <v>10</v>
      </c>
    </row>
    <row r="186" spans="1:71">
      <c r="A186" s="68" t="s">
        <v>479</v>
      </c>
      <c r="B186" s="69">
        <v>808704</v>
      </c>
      <c r="C186" s="69">
        <v>4</v>
      </c>
      <c r="D186" s="70" t="s">
        <v>118</v>
      </c>
      <c r="E186" s="70" t="s">
        <v>484</v>
      </c>
      <c r="F186" s="35" t="s">
        <v>32</v>
      </c>
      <c r="G186" s="35"/>
      <c r="H186" s="35"/>
      <c r="I186" s="35"/>
      <c r="J186" s="3">
        <v>1</v>
      </c>
      <c r="K186" s="3">
        <v>1</v>
      </c>
      <c r="L186" s="3">
        <v>1</v>
      </c>
      <c r="M186" s="3">
        <v>1</v>
      </c>
      <c r="N186" s="3">
        <v>2</v>
      </c>
      <c r="O186" s="3">
        <v>0</v>
      </c>
      <c r="P186" s="3">
        <v>1</v>
      </c>
      <c r="Q186" s="3">
        <v>1</v>
      </c>
      <c r="R186" s="3">
        <v>1</v>
      </c>
      <c r="S186" s="3">
        <v>1</v>
      </c>
      <c r="T186" s="3">
        <v>1</v>
      </c>
      <c r="U186" s="3">
        <v>1</v>
      </c>
      <c r="V186" s="3">
        <v>1</v>
      </c>
      <c r="W186" s="3">
        <v>1</v>
      </c>
      <c r="X186" s="3">
        <v>1</v>
      </c>
      <c r="Y186" s="3">
        <v>1</v>
      </c>
      <c r="Z186" s="3">
        <v>1</v>
      </c>
      <c r="AA186" s="3">
        <v>1</v>
      </c>
      <c r="AB186" s="3">
        <v>1</v>
      </c>
      <c r="AC186" s="3">
        <v>0</v>
      </c>
      <c r="AD186" s="3">
        <v>1</v>
      </c>
      <c r="AE186" s="3">
        <v>2</v>
      </c>
      <c r="AF186" s="3">
        <v>1</v>
      </c>
      <c r="AG186" s="3">
        <v>0</v>
      </c>
      <c r="AH186" s="3">
        <v>1</v>
      </c>
      <c r="AI186" s="3">
        <v>1</v>
      </c>
      <c r="AJ186" s="3">
        <v>0</v>
      </c>
      <c r="AK186" s="3">
        <v>1</v>
      </c>
      <c r="AL186" s="3">
        <v>2</v>
      </c>
      <c r="AM186" s="3">
        <v>1</v>
      </c>
      <c r="AN186" s="3">
        <v>1</v>
      </c>
      <c r="AO186" s="3">
        <v>1</v>
      </c>
      <c r="AP186" s="3">
        <v>1</v>
      </c>
      <c r="AQ186" s="3">
        <v>1</v>
      </c>
      <c r="AR186" s="3">
        <v>0</v>
      </c>
      <c r="AS186" s="3">
        <v>1</v>
      </c>
      <c r="AT186" s="3">
        <v>1</v>
      </c>
      <c r="AU186" s="3">
        <v>1</v>
      </c>
      <c r="AV186" s="3">
        <v>0</v>
      </c>
      <c r="AW186" s="3">
        <v>2</v>
      </c>
      <c r="AX186" s="3">
        <v>1</v>
      </c>
      <c r="AY186" s="3">
        <v>1</v>
      </c>
      <c r="AZ186" s="16">
        <f t="shared" si="60"/>
        <v>40</v>
      </c>
      <c r="BA186" s="17">
        <f t="shared" si="61"/>
        <v>0.86956521739130432</v>
      </c>
      <c r="BB186" s="17" t="str">
        <f t="shared" si="62"/>
        <v>Aukštesnysis</v>
      </c>
      <c r="BC186" s="16">
        <f t="shared" si="63"/>
        <v>10</v>
      </c>
      <c r="BD186" s="17">
        <f t="shared" si="64"/>
        <v>0.83333333333333337</v>
      </c>
      <c r="BE186" s="16">
        <f t="shared" si="65"/>
        <v>8</v>
      </c>
      <c r="BF186" s="17">
        <f t="shared" si="66"/>
        <v>1</v>
      </c>
      <c r="BG186" s="16">
        <f t="shared" si="67"/>
        <v>10</v>
      </c>
      <c r="BH186" s="17">
        <f t="shared" si="68"/>
        <v>0.90909090909090906</v>
      </c>
      <c r="BI186" s="16">
        <f t="shared" si="69"/>
        <v>5</v>
      </c>
      <c r="BJ186" s="17">
        <f t="shared" si="70"/>
        <v>1</v>
      </c>
      <c r="BK186" s="16">
        <f t="shared" si="71"/>
        <v>7</v>
      </c>
      <c r="BL186" s="17">
        <f t="shared" si="72"/>
        <v>0.7</v>
      </c>
      <c r="BM186" s="16">
        <f t="shared" si="73"/>
        <v>15</v>
      </c>
      <c r="BN186" s="17">
        <f t="shared" si="74"/>
        <v>0.88235294117647056</v>
      </c>
      <c r="BO186" s="16">
        <f t="shared" si="75"/>
        <v>18</v>
      </c>
      <c r="BP186" s="17">
        <f t="shared" si="76"/>
        <v>0.94736842105263153</v>
      </c>
      <c r="BQ186" s="16">
        <f t="shared" si="77"/>
        <v>7</v>
      </c>
      <c r="BR186" s="17">
        <f t="shared" si="78"/>
        <v>0.7</v>
      </c>
      <c r="BS186" s="16">
        <f t="shared" si="79"/>
        <v>10</v>
      </c>
    </row>
    <row r="187" spans="1:71">
      <c r="A187" s="68" t="s">
        <v>479</v>
      </c>
      <c r="B187" s="69">
        <v>808705</v>
      </c>
      <c r="C187" s="69">
        <v>5</v>
      </c>
      <c r="D187" s="70" t="s">
        <v>39</v>
      </c>
      <c r="E187" s="70" t="s">
        <v>485</v>
      </c>
      <c r="F187" s="35" t="s">
        <v>36</v>
      </c>
      <c r="G187" s="35"/>
      <c r="H187" s="35"/>
      <c r="I187" s="35"/>
      <c r="J187" s="3">
        <v>1</v>
      </c>
      <c r="K187" s="3">
        <v>1</v>
      </c>
      <c r="L187" s="3">
        <v>1</v>
      </c>
      <c r="M187" s="3">
        <v>1</v>
      </c>
      <c r="N187" s="3">
        <v>2</v>
      </c>
      <c r="O187" s="3">
        <v>0</v>
      </c>
      <c r="P187" s="3">
        <v>1</v>
      </c>
      <c r="Q187" s="3">
        <v>0</v>
      </c>
      <c r="R187" s="3">
        <v>1</v>
      </c>
      <c r="S187" s="3">
        <v>1</v>
      </c>
      <c r="T187" s="3">
        <v>1</v>
      </c>
      <c r="U187" s="3">
        <v>1</v>
      </c>
      <c r="V187" s="3">
        <v>1</v>
      </c>
      <c r="W187" s="3">
        <v>1</v>
      </c>
      <c r="X187" s="3">
        <v>1</v>
      </c>
      <c r="Y187" s="3">
        <v>1</v>
      </c>
      <c r="Z187" s="3">
        <v>1</v>
      </c>
      <c r="AA187" s="3">
        <v>1</v>
      </c>
      <c r="AB187" s="3">
        <v>0</v>
      </c>
      <c r="AC187" s="3">
        <v>0</v>
      </c>
      <c r="AD187" s="3">
        <v>1</v>
      </c>
      <c r="AE187" s="3">
        <v>2</v>
      </c>
      <c r="AF187" s="3">
        <v>1</v>
      </c>
      <c r="AG187" s="3">
        <v>1</v>
      </c>
      <c r="AH187" s="3">
        <v>1</v>
      </c>
      <c r="AI187" s="3">
        <v>1</v>
      </c>
      <c r="AJ187" s="3">
        <v>1</v>
      </c>
      <c r="AK187" s="3">
        <v>0</v>
      </c>
      <c r="AL187" s="3">
        <v>2</v>
      </c>
      <c r="AM187" s="3">
        <v>1</v>
      </c>
      <c r="AN187" s="3">
        <v>1</v>
      </c>
      <c r="AO187" s="3">
        <v>1</v>
      </c>
      <c r="AP187" s="3">
        <v>1</v>
      </c>
      <c r="AQ187" s="3">
        <v>1</v>
      </c>
      <c r="AR187" s="3">
        <v>0</v>
      </c>
      <c r="AS187" s="3">
        <v>0</v>
      </c>
      <c r="AT187" s="3">
        <v>1</v>
      </c>
      <c r="AU187" s="3">
        <v>1</v>
      </c>
      <c r="AV187" s="3">
        <v>0</v>
      </c>
      <c r="AW187" s="3">
        <v>2</v>
      </c>
      <c r="AX187" s="3">
        <v>1</v>
      </c>
      <c r="AY187" s="3">
        <v>0</v>
      </c>
      <c r="AZ187" s="16">
        <f t="shared" si="60"/>
        <v>37</v>
      </c>
      <c r="BA187" s="17">
        <f t="shared" si="61"/>
        <v>0.80434782608695654</v>
      </c>
      <c r="BB187" s="17" t="str">
        <f t="shared" si="62"/>
        <v>Aukštesnysis</v>
      </c>
      <c r="BC187" s="16">
        <f t="shared" si="63"/>
        <v>10</v>
      </c>
      <c r="BD187" s="17">
        <f t="shared" si="64"/>
        <v>0.83333333333333337</v>
      </c>
      <c r="BE187" s="16">
        <f t="shared" si="65"/>
        <v>5</v>
      </c>
      <c r="BF187" s="17">
        <f t="shared" si="66"/>
        <v>0.625</v>
      </c>
      <c r="BG187" s="16">
        <f t="shared" si="67"/>
        <v>9</v>
      </c>
      <c r="BH187" s="17">
        <f t="shared" si="68"/>
        <v>0.81818181818181823</v>
      </c>
      <c r="BI187" s="16">
        <f t="shared" si="69"/>
        <v>5</v>
      </c>
      <c r="BJ187" s="17">
        <f t="shared" si="70"/>
        <v>1</v>
      </c>
      <c r="BK187" s="16">
        <f t="shared" si="71"/>
        <v>8</v>
      </c>
      <c r="BL187" s="17">
        <f t="shared" si="72"/>
        <v>0.8</v>
      </c>
      <c r="BM187" s="16">
        <f t="shared" si="73"/>
        <v>12</v>
      </c>
      <c r="BN187" s="17">
        <f t="shared" si="74"/>
        <v>0.70588235294117652</v>
      </c>
      <c r="BO187" s="16">
        <f t="shared" si="75"/>
        <v>17</v>
      </c>
      <c r="BP187" s="17">
        <f t="shared" si="76"/>
        <v>0.89473684210526316</v>
      </c>
      <c r="BQ187" s="16">
        <f t="shared" si="77"/>
        <v>8</v>
      </c>
      <c r="BR187" s="17">
        <f t="shared" si="78"/>
        <v>0.8</v>
      </c>
      <c r="BS187" s="16">
        <f t="shared" si="79"/>
        <v>10</v>
      </c>
    </row>
    <row r="188" spans="1:71">
      <c r="A188" s="68" t="s">
        <v>479</v>
      </c>
      <c r="B188" s="69">
        <v>808706</v>
      </c>
      <c r="C188" s="69">
        <v>6</v>
      </c>
      <c r="D188" s="70" t="s">
        <v>120</v>
      </c>
      <c r="E188" s="70" t="s">
        <v>486</v>
      </c>
      <c r="F188" s="35" t="s">
        <v>36</v>
      </c>
      <c r="G188" s="35"/>
      <c r="H188" s="35"/>
      <c r="I188" s="35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16" t="str">
        <f t="shared" si="60"/>
        <v>Tuščias</v>
      </c>
      <c r="BA188" s="17" t="str">
        <f t="shared" si="61"/>
        <v>Tuščias</v>
      </c>
      <c r="BB188" s="17" t="str">
        <f t="shared" si="62"/>
        <v>Neatliko</v>
      </c>
      <c r="BC188" s="16" t="str">
        <f t="shared" si="63"/>
        <v>Tuščias</v>
      </c>
      <c r="BD188" s="17" t="str">
        <f t="shared" si="64"/>
        <v>Tuščias</v>
      </c>
      <c r="BE188" s="16" t="str">
        <f t="shared" si="65"/>
        <v>Tuščias</v>
      </c>
      <c r="BF188" s="17" t="str">
        <f t="shared" si="66"/>
        <v>Tuščias</v>
      </c>
      <c r="BG188" s="16" t="str">
        <f t="shared" si="67"/>
        <v>Tuščias</v>
      </c>
      <c r="BH188" s="17" t="str">
        <f t="shared" si="68"/>
        <v>Tuščias</v>
      </c>
      <c r="BI188" s="16" t="str">
        <f t="shared" si="69"/>
        <v>Tuščias</v>
      </c>
      <c r="BJ188" s="17" t="str">
        <f t="shared" si="70"/>
        <v>Tuščias</v>
      </c>
      <c r="BK188" s="16" t="str">
        <f t="shared" si="71"/>
        <v>Tuščias</v>
      </c>
      <c r="BL188" s="17" t="str">
        <f t="shared" si="72"/>
        <v>Tuščias</v>
      </c>
      <c r="BM188" s="16" t="str">
        <f t="shared" si="73"/>
        <v>Tuščias</v>
      </c>
      <c r="BN188" s="17" t="str">
        <f t="shared" si="74"/>
        <v>Tuščias</v>
      </c>
      <c r="BO188" s="16" t="str">
        <f t="shared" si="75"/>
        <v>Tuščias</v>
      </c>
      <c r="BP188" s="17" t="str">
        <f t="shared" si="76"/>
        <v>Tuščias</v>
      </c>
      <c r="BQ188" s="16" t="str">
        <f t="shared" si="77"/>
        <v>Tuščias</v>
      </c>
      <c r="BR188" s="17" t="str">
        <f t="shared" si="78"/>
        <v>Tuščias</v>
      </c>
      <c r="BS188" s="16" t="str">
        <f t="shared" si="79"/>
        <v>Tuščias</v>
      </c>
    </row>
    <row r="189" spans="1:71">
      <c r="A189" s="68" t="s">
        <v>479</v>
      </c>
      <c r="B189" s="69">
        <v>808707</v>
      </c>
      <c r="C189" s="69">
        <v>7</v>
      </c>
      <c r="D189" s="70" t="s">
        <v>487</v>
      </c>
      <c r="E189" s="70" t="s">
        <v>488</v>
      </c>
      <c r="F189" s="35" t="s">
        <v>32</v>
      </c>
      <c r="G189" s="35"/>
      <c r="H189" s="35"/>
      <c r="I189" s="35"/>
      <c r="J189" s="3">
        <v>1</v>
      </c>
      <c r="K189" s="3">
        <v>1</v>
      </c>
      <c r="L189" s="3">
        <v>1</v>
      </c>
      <c r="M189" s="3">
        <v>1</v>
      </c>
      <c r="N189" s="3">
        <v>2</v>
      </c>
      <c r="O189" s="3">
        <v>0</v>
      </c>
      <c r="P189" s="3">
        <v>1</v>
      </c>
      <c r="Q189" s="3">
        <v>1</v>
      </c>
      <c r="R189" s="3">
        <v>1</v>
      </c>
      <c r="S189" s="3">
        <v>0</v>
      </c>
      <c r="T189" s="3">
        <v>1</v>
      </c>
      <c r="U189" s="3">
        <v>1</v>
      </c>
      <c r="V189" s="3">
        <v>1</v>
      </c>
      <c r="W189" s="3">
        <v>1</v>
      </c>
      <c r="X189" s="3">
        <v>1</v>
      </c>
      <c r="Y189" s="3">
        <v>0</v>
      </c>
      <c r="Z189" s="3">
        <v>1</v>
      </c>
      <c r="AA189" s="3">
        <v>1</v>
      </c>
      <c r="AB189" s="3">
        <v>0</v>
      </c>
      <c r="AC189" s="3">
        <v>0</v>
      </c>
      <c r="AD189" s="3">
        <v>1</v>
      </c>
      <c r="AE189" s="3">
        <v>2</v>
      </c>
      <c r="AF189" s="3">
        <v>1</v>
      </c>
      <c r="AG189" s="3">
        <v>0</v>
      </c>
      <c r="AH189" s="3">
        <v>1</v>
      </c>
      <c r="AI189" s="3">
        <v>1</v>
      </c>
      <c r="AJ189" s="3">
        <v>0</v>
      </c>
      <c r="AK189" s="3">
        <v>1</v>
      </c>
      <c r="AL189" s="3">
        <v>2</v>
      </c>
      <c r="AM189" s="3">
        <v>1</v>
      </c>
      <c r="AN189" s="3">
        <v>1</v>
      </c>
      <c r="AO189" s="3">
        <v>1</v>
      </c>
      <c r="AP189" s="3">
        <v>1</v>
      </c>
      <c r="AQ189" s="3">
        <v>1</v>
      </c>
      <c r="AR189" s="3">
        <v>1</v>
      </c>
      <c r="AS189" s="3">
        <v>1</v>
      </c>
      <c r="AT189" s="3">
        <v>1</v>
      </c>
      <c r="AU189" s="3">
        <v>0</v>
      </c>
      <c r="AV189" s="3">
        <v>1</v>
      </c>
      <c r="AW189" s="3">
        <v>2</v>
      </c>
      <c r="AX189" s="3">
        <v>1</v>
      </c>
      <c r="AY189" s="3">
        <v>1</v>
      </c>
      <c r="AZ189" s="16">
        <f t="shared" si="60"/>
        <v>38</v>
      </c>
      <c r="BA189" s="17">
        <f t="shared" si="61"/>
        <v>0.82608695652173914</v>
      </c>
      <c r="BB189" s="17" t="str">
        <f t="shared" si="62"/>
        <v>Aukštesnysis</v>
      </c>
      <c r="BC189" s="16">
        <f t="shared" si="63"/>
        <v>9</v>
      </c>
      <c r="BD189" s="17">
        <f t="shared" si="64"/>
        <v>0.75</v>
      </c>
      <c r="BE189" s="16">
        <f t="shared" si="65"/>
        <v>6</v>
      </c>
      <c r="BF189" s="17">
        <f t="shared" si="66"/>
        <v>0.75</v>
      </c>
      <c r="BG189" s="16">
        <f t="shared" si="67"/>
        <v>11</v>
      </c>
      <c r="BH189" s="17">
        <f t="shared" si="68"/>
        <v>1</v>
      </c>
      <c r="BI189" s="16">
        <f t="shared" si="69"/>
        <v>5</v>
      </c>
      <c r="BJ189" s="17">
        <f t="shared" si="70"/>
        <v>1</v>
      </c>
      <c r="BK189" s="16">
        <f t="shared" si="71"/>
        <v>7</v>
      </c>
      <c r="BL189" s="17">
        <f t="shared" si="72"/>
        <v>0.7</v>
      </c>
      <c r="BM189" s="16">
        <f t="shared" si="73"/>
        <v>16</v>
      </c>
      <c r="BN189" s="17">
        <f t="shared" si="74"/>
        <v>0.94117647058823528</v>
      </c>
      <c r="BO189" s="16">
        <f t="shared" si="75"/>
        <v>15</v>
      </c>
      <c r="BP189" s="17">
        <f t="shared" si="76"/>
        <v>0.78947368421052633</v>
      </c>
      <c r="BQ189" s="16">
        <f t="shared" si="77"/>
        <v>7</v>
      </c>
      <c r="BR189" s="17">
        <f t="shared" si="78"/>
        <v>0.7</v>
      </c>
      <c r="BS189" s="16">
        <f t="shared" si="79"/>
        <v>10</v>
      </c>
    </row>
    <row r="190" spans="1:71">
      <c r="A190" s="68" t="s">
        <v>479</v>
      </c>
      <c r="B190" s="69">
        <v>808708</v>
      </c>
      <c r="C190" s="69">
        <v>8</v>
      </c>
      <c r="D190" s="70" t="s">
        <v>259</v>
      </c>
      <c r="E190" s="70" t="s">
        <v>489</v>
      </c>
      <c r="F190" s="35" t="s">
        <v>32</v>
      </c>
      <c r="G190" s="35"/>
      <c r="H190" s="35"/>
      <c r="I190" s="35"/>
      <c r="J190" s="3">
        <v>1</v>
      </c>
      <c r="K190" s="3">
        <v>1</v>
      </c>
      <c r="L190" s="3">
        <v>1</v>
      </c>
      <c r="M190" s="3">
        <v>1</v>
      </c>
      <c r="N190" s="3">
        <v>0</v>
      </c>
      <c r="O190" s="3">
        <v>0</v>
      </c>
      <c r="P190" s="3">
        <v>0</v>
      </c>
      <c r="Q190" s="3">
        <v>1</v>
      </c>
      <c r="R190" s="3">
        <v>1</v>
      </c>
      <c r="S190" s="3">
        <v>0</v>
      </c>
      <c r="T190" s="3">
        <v>0</v>
      </c>
      <c r="U190" s="3">
        <v>1</v>
      </c>
      <c r="V190" s="3">
        <v>0</v>
      </c>
      <c r="W190" s="3">
        <v>1</v>
      </c>
      <c r="X190" s="3">
        <v>0</v>
      </c>
      <c r="Y190" s="3">
        <v>0</v>
      </c>
      <c r="Z190" s="3">
        <v>1</v>
      </c>
      <c r="AA190" s="3">
        <v>0</v>
      </c>
      <c r="AB190" s="3">
        <v>0</v>
      </c>
      <c r="AC190" s="3">
        <v>1</v>
      </c>
      <c r="AD190" s="3">
        <v>1</v>
      </c>
      <c r="AE190" s="3">
        <v>0</v>
      </c>
      <c r="AF190" s="3">
        <v>1</v>
      </c>
      <c r="AG190" s="3">
        <v>0</v>
      </c>
      <c r="AH190" s="3">
        <v>0</v>
      </c>
      <c r="AI190" s="3">
        <v>0</v>
      </c>
      <c r="AJ190" s="3">
        <v>0</v>
      </c>
      <c r="AK190" s="3">
        <v>0</v>
      </c>
      <c r="AL190" s="3">
        <v>0</v>
      </c>
      <c r="AM190" s="3">
        <v>1</v>
      </c>
      <c r="AN190" s="3">
        <v>0</v>
      </c>
      <c r="AO190" s="3">
        <v>1</v>
      </c>
      <c r="AP190" s="3">
        <v>0</v>
      </c>
      <c r="AQ190" s="3">
        <v>0</v>
      </c>
      <c r="AR190" s="3">
        <v>0</v>
      </c>
      <c r="AS190" s="3">
        <v>0</v>
      </c>
      <c r="AT190" s="3">
        <v>0</v>
      </c>
      <c r="AU190" s="3">
        <v>0</v>
      </c>
      <c r="AV190" s="3">
        <v>0</v>
      </c>
      <c r="AW190" s="3">
        <v>1</v>
      </c>
      <c r="AX190" s="3">
        <v>0</v>
      </c>
      <c r="AY190" s="3">
        <v>0</v>
      </c>
      <c r="AZ190" s="16">
        <f t="shared" si="60"/>
        <v>15</v>
      </c>
      <c r="BA190" s="17">
        <f t="shared" si="61"/>
        <v>0.32608695652173914</v>
      </c>
      <c r="BB190" s="17" t="str">
        <f t="shared" si="62"/>
        <v>Patenkinamas</v>
      </c>
      <c r="BC190" s="16">
        <f t="shared" si="63"/>
        <v>7</v>
      </c>
      <c r="BD190" s="17">
        <f t="shared" si="64"/>
        <v>0.58333333333333337</v>
      </c>
      <c r="BE190" s="16">
        <f t="shared" si="65"/>
        <v>1</v>
      </c>
      <c r="BF190" s="17">
        <f t="shared" si="66"/>
        <v>0.125</v>
      </c>
      <c r="BG190" s="16">
        <f t="shared" si="67"/>
        <v>3</v>
      </c>
      <c r="BH190" s="17">
        <f t="shared" si="68"/>
        <v>0.27272727272727271</v>
      </c>
      <c r="BI190" s="16">
        <f t="shared" si="69"/>
        <v>2</v>
      </c>
      <c r="BJ190" s="17">
        <f t="shared" si="70"/>
        <v>0.4</v>
      </c>
      <c r="BK190" s="16">
        <f t="shared" si="71"/>
        <v>2</v>
      </c>
      <c r="BL190" s="17">
        <f t="shared" si="72"/>
        <v>0.2</v>
      </c>
      <c r="BM190" s="16">
        <f t="shared" si="73"/>
        <v>5</v>
      </c>
      <c r="BN190" s="17">
        <f t="shared" si="74"/>
        <v>0.29411764705882354</v>
      </c>
      <c r="BO190" s="16">
        <f t="shared" si="75"/>
        <v>8</v>
      </c>
      <c r="BP190" s="17">
        <f t="shared" si="76"/>
        <v>0.42105263157894735</v>
      </c>
      <c r="BQ190" s="16">
        <f t="shared" si="77"/>
        <v>2</v>
      </c>
      <c r="BR190" s="17">
        <f t="shared" si="78"/>
        <v>0.2</v>
      </c>
      <c r="BS190" s="16">
        <f t="shared" si="79"/>
        <v>4</v>
      </c>
    </row>
    <row r="191" spans="1:71">
      <c r="A191" s="68" t="s">
        <v>479</v>
      </c>
      <c r="B191" s="69">
        <v>808709</v>
      </c>
      <c r="C191" s="69">
        <v>9</v>
      </c>
      <c r="D191" s="70" t="s">
        <v>40</v>
      </c>
      <c r="E191" s="70" t="s">
        <v>490</v>
      </c>
      <c r="F191" s="35" t="s">
        <v>36</v>
      </c>
      <c r="G191" s="35"/>
      <c r="H191" s="35"/>
      <c r="I191" s="35"/>
      <c r="J191" s="3">
        <v>1</v>
      </c>
      <c r="K191" s="3">
        <v>1</v>
      </c>
      <c r="L191" s="3">
        <v>1</v>
      </c>
      <c r="M191" s="3">
        <v>1</v>
      </c>
      <c r="N191" s="3">
        <v>1</v>
      </c>
      <c r="O191" s="3">
        <v>0</v>
      </c>
      <c r="P191" s="3">
        <v>1</v>
      </c>
      <c r="Q191" s="3">
        <v>1</v>
      </c>
      <c r="R191" s="3">
        <v>1</v>
      </c>
      <c r="S191" s="3">
        <v>1</v>
      </c>
      <c r="T191" s="3">
        <v>1</v>
      </c>
      <c r="U191" s="3">
        <v>1</v>
      </c>
      <c r="V191" s="3">
        <v>0</v>
      </c>
      <c r="W191" s="3">
        <v>1</v>
      </c>
      <c r="X191" s="3">
        <v>1</v>
      </c>
      <c r="Y191" s="3">
        <v>0</v>
      </c>
      <c r="Z191" s="3">
        <v>1</v>
      </c>
      <c r="AA191" s="3">
        <v>1</v>
      </c>
      <c r="AB191" s="3">
        <v>1</v>
      </c>
      <c r="AC191" s="3">
        <v>1</v>
      </c>
      <c r="AD191" s="3">
        <v>1</v>
      </c>
      <c r="AE191" s="3">
        <v>1</v>
      </c>
      <c r="AF191" s="3">
        <v>1</v>
      </c>
      <c r="AG191" s="3">
        <v>0</v>
      </c>
      <c r="AH191" s="3">
        <v>1</v>
      </c>
      <c r="AI191" s="3">
        <v>1</v>
      </c>
      <c r="AJ191" s="3">
        <v>0</v>
      </c>
      <c r="AK191" s="3">
        <v>1</v>
      </c>
      <c r="AL191" s="3">
        <v>2</v>
      </c>
      <c r="AM191" s="3">
        <v>1</v>
      </c>
      <c r="AN191" s="3">
        <v>1</v>
      </c>
      <c r="AO191" s="3">
        <v>1</v>
      </c>
      <c r="AP191" s="3">
        <v>0</v>
      </c>
      <c r="AQ191" s="3">
        <v>0</v>
      </c>
      <c r="AR191" s="3">
        <v>0</v>
      </c>
      <c r="AS191" s="3">
        <v>1</v>
      </c>
      <c r="AT191" s="3">
        <v>0</v>
      </c>
      <c r="AU191" s="3">
        <v>1</v>
      </c>
      <c r="AV191" s="3">
        <v>1</v>
      </c>
      <c r="AW191" s="3">
        <v>2</v>
      </c>
      <c r="AX191" s="3">
        <v>0</v>
      </c>
      <c r="AY191" s="3">
        <v>0</v>
      </c>
      <c r="AZ191" s="16">
        <f t="shared" si="60"/>
        <v>33</v>
      </c>
      <c r="BA191" s="17">
        <f t="shared" si="61"/>
        <v>0.71739130434782605</v>
      </c>
      <c r="BB191" s="17" t="str">
        <f t="shared" si="62"/>
        <v>Pagrindinis</v>
      </c>
      <c r="BC191" s="16">
        <f t="shared" si="63"/>
        <v>10</v>
      </c>
      <c r="BD191" s="17">
        <f t="shared" si="64"/>
        <v>0.83333333333333337</v>
      </c>
      <c r="BE191" s="16">
        <f t="shared" si="65"/>
        <v>6</v>
      </c>
      <c r="BF191" s="17">
        <f t="shared" si="66"/>
        <v>0.75</v>
      </c>
      <c r="BG191" s="16">
        <f t="shared" si="67"/>
        <v>6</v>
      </c>
      <c r="BH191" s="17">
        <f t="shared" si="68"/>
        <v>0.54545454545454541</v>
      </c>
      <c r="BI191" s="16">
        <f t="shared" si="69"/>
        <v>4</v>
      </c>
      <c r="BJ191" s="17">
        <f t="shared" si="70"/>
        <v>0.8</v>
      </c>
      <c r="BK191" s="16">
        <f t="shared" si="71"/>
        <v>7</v>
      </c>
      <c r="BL191" s="17">
        <f t="shared" si="72"/>
        <v>0.7</v>
      </c>
      <c r="BM191" s="16">
        <f t="shared" si="73"/>
        <v>11</v>
      </c>
      <c r="BN191" s="17">
        <f t="shared" si="74"/>
        <v>0.6470588235294118</v>
      </c>
      <c r="BO191" s="16">
        <f t="shared" si="75"/>
        <v>15</v>
      </c>
      <c r="BP191" s="17">
        <f t="shared" si="76"/>
        <v>0.78947368421052633</v>
      </c>
      <c r="BQ191" s="16">
        <f t="shared" si="77"/>
        <v>7</v>
      </c>
      <c r="BR191" s="17">
        <f t="shared" si="78"/>
        <v>0.7</v>
      </c>
      <c r="BS191" s="16">
        <f t="shared" si="79"/>
        <v>9</v>
      </c>
    </row>
    <row r="192" spans="1:71">
      <c r="A192" s="68" t="s">
        <v>479</v>
      </c>
      <c r="B192" s="69">
        <v>808710</v>
      </c>
      <c r="C192" s="69">
        <v>10</v>
      </c>
      <c r="D192" s="70" t="s">
        <v>491</v>
      </c>
      <c r="E192" s="70" t="s">
        <v>492</v>
      </c>
      <c r="F192" s="35" t="s">
        <v>32</v>
      </c>
      <c r="G192" s="35"/>
      <c r="H192" s="35"/>
      <c r="I192" s="35"/>
      <c r="J192" s="3">
        <v>1</v>
      </c>
      <c r="K192" s="3">
        <v>1</v>
      </c>
      <c r="L192" s="3">
        <v>1</v>
      </c>
      <c r="M192" s="3">
        <v>1</v>
      </c>
      <c r="N192" s="3">
        <v>0</v>
      </c>
      <c r="O192" s="3">
        <v>0</v>
      </c>
      <c r="P192" s="3">
        <v>1</v>
      </c>
      <c r="Q192" s="3">
        <v>1</v>
      </c>
      <c r="R192" s="3">
        <v>1</v>
      </c>
      <c r="S192" s="3">
        <v>0</v>
      </c>
      <c r="T192" s="3">
        <v>1</v>
      </c>
      <c r="U192" s="3">
        <v>1</v>
      </c>
      <c r="V192" s="3">
        <v>1</v>
      </c>
      <c r="W192" s="3">
        <v>1</v>
      </c>
      <c r="X192" s="3">
        <v>1</v>
      </c>
      <c r="Y192" s="3">
        <v>1</v>
      </c>
      <c r="Z192" s="3">
        <v>1</v>
      </c>
      <c r="AA192" s="3">
        <v>0</v>
      </c>
      <c r="AB192" s="3">
        <v>0</v>
      </c>
      <c r="AC192" s="3">
        <v>0</v>
      </c>
      <c r="AD192" s="3">
        <v>1</v>
      </c>
      <c r="AE192" s="3">
        <v>2</v>
      </c>
      <c r="AF192" s="3">
        <v>1</v>
      </c>
      <c r="AG192" s="3">
        <v>0</v>
      </c>
      <c r="AH192" s="3">
        <v>0</v>
      </c>
      <c r="AI192" s="3">
        <v>1</v>
      </c>
      <c r="AJ192" s="3">
        <v>1</v>
      </c>
      <c r="AK192" s="3">
        <v>0</v>
      </c>
      <c r="AL192" s="3">
        <v>0</v>
      </c>
      <c r="AM192" s="3">
        <v>1</v>
      </c>
      <c r="AN192" s="3">
        <v>1</v>
      </c>
      <c r="AO192" s="3">
        <v>1</v>
      </c>
      <c r="AP192" s="3">
        <v>1</v>
      </c>
      <c r="AQ192" s="3">
        <v>1</v>
      </c>
      <c r="AR192" s="3">
        <v>0</v>
      </c>
      <c r="AS192" s="3">
        <v>0</v>
      </c>
      <c r="AT192" s="3">
        <v>0</v>
      </c>
      <c r="AU192" s="3">
        <v>0</v>
      </c>
      <c r="AV192" s="3">
        <v>0</v>
      </c>
      <c r="AW192" s="3">
        <v>0</v>
      </c>
      <c r="AX192" s="3">
        <v>0</v>
      </c>
      <c r="AY192" s="3">
        <v>1</v>
      </c>
      <c r="AZ192" s="16">
        <f t="shared" si="60"/>
        <v>26</v>
      </c>
      <c r="BA192" s="17">
        <f t="shared" si="61"/>
        <v>0.56521739130434778</v>
      </c>
      <c r="BB192" s="17" t="str">
        <f t="shared" si="62"/>
        <v>Pagrindinis</v>
      </c>
      <c r="BC192" s="16">
        <f t="shared" si="63"/>
        <v>10</v>
      </c>
      <c r="BD192" s="17">
        <f t="shared" si="64"/>
        <v>0.83333333333333337</v>
      </c>
      <c r="BE192" s="16">
        <f t="shared" si="65"/>
        <v>2</v>
      </c>
      <c r="BF192" s="17">
        <f t="shared" si="66"/>
        <v>0.25</v>
      </c>
      <c r="BG192" s="16">
        <f t="shared" si="67"/>
        <v>9</v>
      </c>
      <c r="BH192" s="17">
        <f t="shared" si="68"/>
        <v>0.81818181818181823</v>
      </c>
      <c r="BI192" s="16">
        <f t="shared" si="69"/>
        <v>2</v>
      </c>
      <c r="BJ192" s="17">
        <f t="shared" si="70"/>
        <v>0.4</v>
      </c>
      <c r="BK192" s="16">
        <f t="shared" si="71"/>
        <v>3</v>
      </c>
      <c r="BL192" s="17">
        <f t="shared" si="72"/>
        <v>0.3</v>
      </c>
      <c r="BM192" s="16">
        <f t="shared" si="73"/>
        <v>13</v>
      </c>
      <c r="BN192" s="17">
        <f t="shared" si="74"/>
        <v>0.76470588235294112</v>
      </c>
      <c r="BO192" s="16">
        <f t="shared" si="75"/>
        <v>10</v>
      </c>
      <c r="BP192" s="17">
        <f t="shared" si="76"/>
        <v>0.52631578947368418</v>
      </c>
      <c r="BQ192" s="16">
        <f t="shared" si="77"/>
        <v>3</v>
      </c>
      <c r="BR192" s="17">
        <f t="shared" si="78"/>
        <v>0.3</v>
      </c>
      <c r="BS192" s="16">
        <f t="shared" si="79"/>
        <v>7</v>
      </c>
    </row>
    <row r="193" spans="1:71">
      <c r="A193" s="68" t="s">
        <v>479</v>
      </c>
      <c r="B193" s="69">
        <v>808711</v>
      </c>
      <c r="C193" s="69">
        <v>11</v>
      </c>
      <c r="D193" s="70" t="s">
        <v>100</v>
      </c>
      <c r="E193" s="70" t="s">
        <v>493</v>
      </c>
      <c r="F193" s="35" t="s">
        <v>32</v>
      </c>
      <c r="G193" s="35"/>
      <c r="H193" s="35"/>
      <c r="I193" s="35"/>
      <c r="J193" s="3">
        <v>1</v>
      </c>
      <c r="K193" s="3">
        <v>1</v>
      </c>
      <c r="L193" s="3">
        <v>1</v>
      </c>
      <c r="M193" s="3">
        <v>1</v>
      </c>
      <c r="N193" s="3">
        <v>2</v>
      </c>
      <c r="O193" s="3">
        <v>1</v>
      </c>
      <c r="P193" s="3">
        <v>1</v>
      </c>
      <c r="Q193" s="3">
        <v>1</v>
      </c>
      <c r="R193" s="3">
        <v>1</v>
      </c>
      <c r="S193" s="3">
        <v>0</v>
      </c>
      <c r="T193" s="3">
        <v>1</v>
      </c>
      <c r="U193" s="3">
        <v>1</v>
      </c>
      <c r="V193" s="3">
        <v>1</v>
      </c>
      <c r="W193" s="3">
        <v>1</v>
      </c>
      <c r="X193" s="3">
        <v>0</v>
      </c>
      <c r="Y193" s="3">
        <v>1</v>
      </c>
      <c r="Z193" s="3">
        <v>1</v>
      </c>
      <c r="AA193" s="3">
        <v>0</v>
      </c>
      <c r="AB193" s="3">
        <v>0</v>
      </c>
      <c r="AC193" s="3">
        <v>1</v>
      </c>
      <c r="AD193" s="3">
        <v>1</v>
      </c>
      <c r="AE193" s="3">
        <v>2</v>
      </c>
      <c r="AF193" s="3">
        <v>1</v>
      </c>
      <c r="AG193" s="3">
        <v>0</v>
      </c>
      <c r="AH193" s="3">
        <v>0</v>
      </c>
      <c r="AI193" s="3">
        <v>1</v>
      </c>
      <c r="AJ193" s="3">
        <v>0</v>
      </c>
      <c r="AK193" s="3">
        <v>0</v>
      </c>
      <c r="AL193" s="3">
        <v>2</v>
      </c>
      <c r="AM193" s="3">
        <v>1</v>
      </c>
      <c r="AN193" s="3">
        <v>1</v>
      </c>
      <c r="AO193" s="3">
        <v>1</v>
      </c>
      <c r="AP193" s="3">
        <v>1</v>
      </c>
      <c r="AQ193" s="3">
        <v>1</v>
      </c>
      <c r="AR193" s="3">
        <v>0</v>
      </c>
      <c r="AS193" s="3">
        <v>1</v>
      </c>
      <c r="AT193" s="3">
        <v>1</v>
      </c>
      <c r="AU193" s="3">
        <v>0</v>
      </c>
      <c r="AV193" s="3">
        <v>0</v>
      </c>
      <c r="AW193" s="3">
        <v>1</v>
      </c>
      <c r="AX193" s="3">
        <v>0</v>
      </c>
      <c r="AY193" s="3">
        <v>0</v>
      </c>
      <c r="AZ193" s="16">
        <f t="shared" si="60"/>
        <v>32</v>
      </c>
      <c r="BA193" s="17">
        <f t="shared" si="61"/>
        <v>0.69565217391304346</v>
      </c>
      <c r="BB193" s="17" t="str">
        <f t="shared" si="62"/>
        <v>Pagrindinis</v>
      </c>
      <c r="BC193" s="16">
        <f t="shared" si="63"/>
        <v>10</v>
      </c>
      <c r="BD193" s="17">
        <f t="shared" si="64"/>
        <v>0.83333333333333337</v>
      </c>
      <c r="BE193" s="16">
        <f t="shared" si="65"/>
        <v>5</v>
      </c>
      <c r="BF193" s="17">
        <f t="shared" si="66"/>
        <v>0.625</v>
      </c>
      <c r="BG193" s="16">
        <f t="shared" si="67"/>
        <v>7</v>
      </c>
      <c r="BH193" s="17">
        <f t="shared" si="68"/>
        <v>0.63636363636363635</v>
      </c>
      <c r="BI193" s="16">
        <f t="shared" si="69"/>
        <v>4</v>
      </c>
      <c r="BJ193" s="17">
        <f t="shared" si="70"/>
        <v>0.8</v>
      </c>
      <c r="BK193" s="16">
        <f t="shared" si="71"/>
        <v>6</v>
      </c>
      <c r="BL193" s="17">
        <f t="shared" si="72"/>
        <v>0.6</v>
      </c>
      <c r="BM193" s="16">
        <f t="shared" si="73"/>
        <v>12</v>
      </c>
      <c r="BN193" s="17">
        <f t="shared" si="74"/>
        <v>0.70588235294117652</v>
      </c>
      <c r="BO193" s="16">
        <f t="shared" si="75"/>
        <v>14</v>
      </c>
      <c r="BP193" s="17">
        <f t="shared" si="76"/>
        <v>0.73684210526315785</v>
      </c>
      <c r="BQ193" s="16">
        <f t="shared" si="77"/>
        <v>6</v>
      </c>
      <c r="BR193" s="17">
        <f t="shared" si="78"/>
        <v>0.6</v>
      </c>
      <c r="BS193" s="16">
        <f t="shared" si="79"/>
        <v>9</v>
      </c>
    </row>
    <row r="194" spans="1:71">
      <c r="A194" s="68" t="s">
        <v>479</v>
      </c>
      <c r="B194" s="69">
        <v>808712</v>
      </c>
      <c r="C194" s="69">
        <v>12</v>
      </c>
      <c r="D194" s="70" t="s">
        <v>494</v>
      </c>
      <c r="E194" s="70" t="s">
        <v>495</v>
      </c>
      <c r="F194" s="35" t="s">
        <v>36</v>
      </c>
      <c r="G194" s="35"/>
      <c r="H194" s="35"/>
      <c r="I194" s="35"/>
      <c r="J194" s="3">
        <v>1</v>
      </c>
      <c r="K194" s="3">
        <v>1</v>
      </c>
      <c r="L194" s="3">
        <v>1</v>
      </c>
      <c r="M194" s="3">
        <v>1</v>
      </c>
      <c r="N194" s="3">
        <v>0</v>
      </c>
      <c r="O194" s="3">
        <v>1</v>
      </c>
      <c r="P194" s="3">
        <v>1</v>
      </c>
      <c r="Q194" s="3">
        <v>1</v>
      </c>
      <c r="R194" s="3">
        <v>1</v>
      </c>
      <c r="S194" s="3">
        <v>0</v>
      </c>
      <c r="T194" s="3">
        <v>0</v>
      </c>
      <c r="U194" s="3">
        <v>0</v>
      </c>
      <c r="V194" s="3">
        <v>0</v>
      </c>
      <c r="W194" s="3">
        <v>1</v>
      </c>
      <c r="X194" s="3">
        <v>0</v>
      </c>
      <c r="Y194" s="3">
        <v>1</v>
      </c>
      <c r="Z194" s="3">
        <v>0</v>
      </c>
      <c r="AA194" s="3">
        <v>1</v>
      </c>
      <c r="AB194" s="3">
        <v>0</v>
      </c>
      <c r="AC194" s="3">
        <v>1</v>
      </c>
      <c r="AD194" s="3">
        <v>1</v>
      </c>
      <c r="AE194" s="3">
        <v>2</v>
      </c>
      <c r="AF194" s="3">
        <v>1</v>
      </c>
      <c r="AG194" s="3">
        <v>0</v>
      </c>
      <c r="AH194" s="3">
        <v>1</v>
      </c>
      <c r="AI194" s="3">
        <v>1</v>
      </c>
      <c r="AJ194" s="3">
        <v>0</v>
      </c>
      <c r="AK194" s="3">
        <v>0</v>
      </c>
      <c r="AL194" s="3">
        <v>0</v>
      </c>
      <c r="AM194" s="3">
        <v>1</v>
      </c>
      <c r="AN194" s="3">
        <v>1</v>
      </c>
      <c r="AO194" s="3">
        <v>1</v>
      </c>
      <c r="AP194" s="3">
        <v>1</v>
      </c>
      <c r="AQ194" s="3">
        <v>1</v>
      </c>
      <c r="AR194" s="3">
        <v>0</v>
      </c>
      <c r="AS194" s="3">
        <v>0</v>
      </c>
      <c r="AT194" s="3">
        <v>0</v>
      </c>
      <c r="AU194" s="3">
        <v>1</v>
      </c>
      <c r="AV194" s="3">
        <v>1</v>
      </c>
      <c r="AW194" s="3">
        <v>1</v>
      </c>
      <c r="AX194" s="3">
        <v>0</v>
      </c>
      <c r="AY194" s="3">
        <v>0</v>
      </c>
      <c r="AZ194" s="16">
        <f t="shared" si="60"/>
        <v>26</v>
      </c>
      <c r="BA194" s="17">
        <f t="shared" si="61"/>
        <v>0.56521739130434778</v>
      </c>
      <c r="BB194" s="17" t="str">
        <f t="shared" si="62"/>
        <v>Pagrindinis</v>
      </c>
      <c r="BC194" s="16">
        <f t="shared" si="63"/>
        <v>10</v>
      </c>
      <c r="BD194" s="17">
        <f t="shared" si="64"/>
        <v>0.83333333333333337</v>
      </c>
      <c r="BE194" s="16">
        <f t="shared" si="65"/>
        <v>3</v>
      </c>
      <c r="BF194" s="17">
        <f t="shared" si="66"/>
        <v>0.375</v>
      </c>
      <c r="BG194" s="16">
        <f t="shared" si="67"/>
        <v>5</v>
      </c>
      <c r="BH194" s="17">
        <f t="shared" si="68"/>
        <v>0.45454545454545453</v>
      </c>
      <c r="BI194" s="16">
        <f t="shared" si="69"/>
        <v>3</v>
      </c>
      <c r="BJ194" s="17">
        <f t="shared" si="70"/>
        <v>0.6</v>
      </c>
      <c r="BK194" s="16">
        <f t="shared" si="71"/>
        <v>5</v>
      </c>
      <c r="BL194" s="17">
        <f t="shared" si="72"/>
        <v>0.5</v>
      </c>
      <c r="BM194" s="16">
        <f t="shared" si="73"/>
        <v>10</v>
      </c>
      <c r="BN194" s="17">
        <f t="shared" si="74"/>
        <v>0.58823529411764708</v>
      </c>
      <c r="BO194" s="16">
        <f t="shared" si="75"/>
        <v>11</v>
      </c>
      <c r="BP194" s="17">
        <f t="shared" si="76"/>
        <v>0.57894736842105265</v>
      </c>
      <c r="BQ194" s="16">
        <f t="shared" si="77"/>
        <v>5</v>
      </c>
      <c r="BR194" s="17">
        <f t="shared" si="78"/>
        <v>0.5</v>
      </c>
      <c r="BS194" s="16">
        <f t="shared" si="79"/>
        <v>7</v>
      </c>
    </row>
    <row r="195" spans="1:71">
      <c r="A195" s="68" t="s">
        <v>479</v>
      </c>
      <c r="B195" s="69">
        <v>808713</v>
      </c>
      <c r="C195" s="69">
        <v>13</v>
      </c>
      <c r="D195" s="70" t="s">
        <v>115</v>
      </c>
      <c r="E195" s="70" t="s">
        <v>496</v>
      </c>
      <c r="F195" s="35" t="s">
        <v>32</v>
      </c>
      <c r="G195" s="35"/>
      <c r="H195" s="35"/>
      <c r="I195" s="35"/>
      <c r="J195" s="3">
        <v>1</v>
      </c>
      <c r="K195" s="3">
        <v>1</v>
      </c>
      <c r="L195" s="3">
        <v>1</v>
      </c>
      <c r="M195" s="3">
        <v>1</v>
      </c>
      <c r="N195" s="3">
        <v>1</v>
      </c>
      <c r="O195" s="3">
        <v>1</v>
      </c>
      <c r="P195" s="3">
        <v>1</v>
      </c>
      <c r="Q195" s="3">
        <v>1</v>
      </c>
      <c r="R195" s="3">
        <v>1</v>
      </c>
      <c r="S195" s="3">
        <v>0</v>
      </c>
      <c r="T195" s="3">
        <v>1</v>
      </c>
      <c r="U195" s="3">
        <v>1</v>
      </c>
      <c r="V195" s="3">
        <v>0</v>
      </c>
      <c r="W195" s="3">
        <v>1</v>
      </c>
      <c r="X195" s="3">
        <v>1</v>
      </c>
      <c r="Y195" s="3">
        <v>1</v>
      </c>
      <c r="Z195" s="3">
        <v>1</v>
      </c>
      <c r="AA195" s="3">
        <v>1</v>
      </c>
      <c r="AB195" s="3">
        <v>1</v>
      </c>
      <c r="AC195" s="3">
        <v>1</v>
      </c>
      <c r="AD195" s="3">
        <v>1</v>
      </c>
      <c r="AE195" s="3">
        <v>2</v>
      </c>
      <c r="AF195" s="3">
        <v>1</v>
      </c>
      <c r="AG195" s="3">
        <v>0</v>
      </c>
      <c r="AH195" s="3">
        <v>1</v>
      </c>
      <c r="AI195" s="3">
        <v>1</v>
      </c>
      <c r="AJ195" s="3">
        <v>1</v>
      </c>
      <c r="AK195" s="3">
        <v>0</v>
      </c>
      <c r="AL195" s="3">
        <v>0</v>
      </c>
      <c r="AM195" s="3">
        <v>1</v>
      </c>
      <c r="AN195" s="3">
        <v>1</v>
      </c>
      <c r="AO195" s="3">
        <v>1</v>
      </c>
      <c r="AP195" s="3">
        <v>1</v>
      </c>
      <c r="AQ195" s="3">
        <v>1</v>
      </c>
      <c r="AR195" s="3">
        <v>0</v>
      </c>
      <c r="AS195" s="3">
        <v>0</v>
      </c>
      <c r="AT195" s="3">
        <v>0</v>
      </c>
      <c r="AU195" s="3">
        <v>1</v>
      </c>
      <c r="AV195" s="3">
        <v>1</v>
      </c>
      <c r="AW195" s="3">
        <v>0</v>
      </c>
      <c r="AX195" s="3">
        <v>0</v>
      </c>
      <c r="AY195" s="3">
        <v>1</v>
      </c>
      <c r="AZ195" s="16">
        <f t="shared" si="60"/>
        <v>33</v>
      </c>
      <c r="BA195" s="17">
        <f t="shared" si="61"/>
        <v>0.71739130434782605</v>
      </c>
      <c r="BB195" s="17" t="str">
        <f t="shared" si="62"/>
        <v>Pagrindinis</v>
      </c>
      <c r="BC195" s="16">
        <f t="shared" si="63"/>
        <v>12</v>
      </c>
      <c r="BD195" s="17">
        <f t="shared" si="64"/>
        <v>1</v>
      </c>
      <c r="BE195" s="16">
        <f t="shared" si="65"/>
        <v>3</v>
      </c>
      <c r="BF195" s="17">
        <f t="shared" si="66"/>
        <v>0.375</v>
      </c>
      <c r="BG195" s="16">
        <f t="shared" si="67"/>
        <v>9</v>
      </c>
      <c r="BH195" s="17">
        <f t="shared" si="68"/>
        <v>0.81818181818181823</v>
      </c>
      <c r="BI195" s="16">
        <f t="shared" si="69"/>
        <v>4</v>
      </c>
      <c r="BJ195" s="17">
        <f t="shared" si="70"/>
        <v>0.8</v>
      </c>
      <c r="BK195" s="16">
        <f t="shared" si="71"/>
        <v>5</v>
      </c>
      <c r="BL195" s="17">
        <f t="shared" si="72"/>
        <v>0.5</v>
      </c>
      <c r="BM195" s="16">
        <f t="shared" si="73"/>
        <v>13</v>
      </c>
      <c r="BN195" s="17">
        <f t="shared" si="74"/>
        <v>0.76470588235294112</v>
      </c>
      <c r="BO195" s="16">
        <f t="shared" si="75"/>
        <v>15</v>
      </c>
      <c r="BP195" s="17">
        <f t="shared" si="76"/>
        <v>0.78947368421052633</v>
      </c>
      <c r="BQ195" s="16">
        <f t="shared" si="77"/>
        <v>5</v>
      </c>
      <c r="BR195" s="17">
        <f t="shared" si="78"/>
        <v>0.5</v>
      </c>
      <c r="BS195" s="16">
        <f t="shared" si="79"/>
        <v>9</v>
      </c>
    </row>
    <row r="196" spans="1:71">
      <c r="A196" s="68" t="s">
        <v>479</v>
      </c>
      <c r="B196" s="69">
        <v>808714</v>
      </c>
      <c r="C196" s="69">
        <v>14</v>
      </c>
      <c r="D196" s="70" t="s">
        <v>241</v>
      </c>
      <c r="E196" s="70" t="s">
        <v>497</v>
      </c>
      <c r="F196" s="35" t="s">
        <v>32</v>
      </c>
      <c r="G196" s="35"/>
      <c r="H196" s="35"/>
      <c r="I196" s="35"/>
      <c r="J196" s="3">
        <v>1</v>
      </c>
      <c r="K196" s="3">
        <v>1</v>
      </c>
      <c r="L196" s="3">
        <v>1</v>
      </c>
      <c r="M196" s="3">
        <v>1</v>
      </c>
      <c r="N196" s="3">
        <v>2</v>
      </c>
      <c r="O196" s="3">
        <v>1</v>
      </c>
      <c r="P196" s="3">
        <v>1</v>
      </c>
      <c r="Q196" s="3">
        <v>1</v>
      </c>
      <c r="R196" s="3">
        <v>0</v>
      </c>
      <c r="S196" s="3">
        <v>0</v>
      </c>
      <c r="T196" s="3">
        <v>1</v>
      </c>
      <c r="U196" s="3">
        <v>1</v>
      </c>
      <c r="V196" s="3">
        <v>1</v>
      </c>
      <c r="W196" s="3">
        <v>1</v>
      </c>
      <c r="X196" s="3">
        <v>1</v>
      </c>
      <c r="Y196" s="3">
        <v>1</v>
      </c>
      <c r="Z196" s="3">
        <v>1</v>
      </c>
      <c r="AA196" s="3">
        <v>1</v>
      </c>
      <c r="AB196" s="3">
        <v>1</v>
      </c>
      <c r="AC196" s="3">
        <v>1</v>
      </c>
      <c r="AD196" s="3">
        <v>0</v>
      </c>
      <c r="AE196" s="3">
        <v>2</v>
      </c>
      <c r="AF196" s="3">
        <v>1</v>
      </c>
      <c r="AG196" s="3">
        <v>0</v>
      </c>
      <c r="AH196" s="3">
        <v>1</v>
      </c>
      <c r="AI196" s="3">
        <v>1</v>
      </c>
      <c r="AJ196" s="3">
        <v>0</v>
      </c>
      <c r="AK196" s="3">
        <v>1</v>
      </c>
      <c r="AL196" s="3">
        <v>1</v>
      </c>
      <c r="AM196" s="3">
        <v>1</v>
      </c>
      <c r="AN196" s="3">
        <v>0</v>
      </c>
      <c r="AO196" s="3">
        <v>1</v>
      </c>
      <c r="AP196" s="3">
        <v>1</v>
      </c>
      <c r="AQ196" s="3">
        <v>1</v>
      </c>
      <c r="AR196" s="3">
        <v>0</v>
      </c>
      <c r="AS196" s="3">
        <v>0</v>
      </c>
      <c r="AT196" s="3">
        <v>0</v>
      </c>
      <c r="AU196" s="3">
        <v>1</v>
      </c>
      <c r="AV196" s="3">
        <v>1</v>
      </c>
      <c r="AW196" s="3">
        <v>2</v>
      </c>
      <c r="AX196" s="3">
        <v>0</v>
      </c>
      <c r="AY196" s="3">
        <v>0</v>
      </c>
      <c r="AZ196" s="16">
        <f t="shared" ref="AZ196:AZ212" si="80">IF((COUNTA(J196:AY196))&gt;0,(SUM(J196:AY196)), "Tuščias")</f>
        <v>34</v>
      </c>
      <c r="BA196" s="17">
        <f t="shared" ref="BA196:BA212" si="81">IF((COUNTA(J196:AY196))&gt;0,(AZ196/46 ), "Tuščias")</f>
        <v>0.73913043478260865</v>
      </c>
      <c r="BB196" s="17" t="str">
        <f t="shared" ref="BB196:BB212" si="82">IF(AZ196&lt;=7,"Nepatenkinamas",IF(AZ196&lt;=21,"Patenkinamas", IF(AZ196&lt;=36,"Pagrindinis", IF(AZ196&lt;=46, "Aukštesnysis", "Neatliko")) ))</f>
        <v>Pagrindinis</v>
      </c>
      <c r="BC196" s="16">
        <f t="shared" ref="BC196:BC212" si="83">IF((COUNTA(J196:AY196))&gt;0,(J196+K196+Q196+R196+Z196+AC196+AD196+AE196+AI196+AJ196+AU196), "Tuščias")</f>
        <v>9</v>
      </c>
      <c r="BD196" s="17">
        <f t="shared" ref="BD196:BD212" si="84">IF((COUNTA(J196:AY196))&gt;0,(BC196/12), "Tuščias")</f>
        <v>0.75</v>
      </c>
      <c r="BE196" s="16">
        <f t="shared" ref="BE196:BE212" si="85">IF((COUNTA(J196:AY196))&gt;0,(P196+Y196+AB196+AK196+AS196+AT196+AW196), "Tuščias")</f>
        <v>6</v>
      </c>
      <c r="BF196" s="17">
        <f t="shared" ref="BF196:BF212" si="86">IF((COUNTA(J196:AY196))&gt;0,(BE196/8), "Tuščias")</f>
        <v>0.75</v>
      </c>
      <c r="BG196" s="16">
        <f t="shared" ref="BG196:BG212" si="87">IF((COUNTA(J196:AY196))&gt;0,(T196+U196+W196+X196+AN196+AO196+AP196+AQ196+AR196+AX196+AY196), "Tuščias")</f>
        <v>7</v>
      </c>
      <c r="BH196" s="17">
        <f t="shared" ref="BH196:BH212" si="88">IF((COUNTA(J196:AY196))&gt;0,(BG196/11), "Tuščias")</f>
        <v>0.63636363636363635</v>
      </c>
      <c r="BI196" s="16">
        <f t="shared" ref="BI196:BI212" si="89" xml:space="preserve"> IF((COUNTA(J196:AY196))&gt;0,(L196+M196+N196+AH196), "Tuščias")</f>
        <v>5</v>
      </c>
      <c r="BJ196" s="17">
        <f t="shared" ref="BJ196:BJ212" si="90">IF((COUNTA(J196:AY196))&gt;0,(BI196/5), "Tuščias")</f>
        <v>1</v>
      </c>
      <c r="BK196" s="16">
        <f t="shared" ref="BK196:BK212" si="91" xml:space="preserve"> IF((COUNTA(J196:AY196))&gt;0,(O196+S196+V196+AA196+AF196+AG196+AL196+AM196+AV196), "Tuščias")</f>
        <v>7</v>
      </c>
      <c r="BL196" s="17">
        <f t="shared" ref="BL196:BL212" si="92">IF((COUNTA(J196:AY196))&gt;0,(BK196/10), "Tuščias")</f>
        <v>0.7</v>
      </c>
      <c r="BM196" s="16">
        <f t="shared" ref="BM196:BM212" si="93" xml:space="preserve"> IF((COUNTA(J196:AY196))&gt;0,(J196+M196+P196+Q196+R196+W196+X196+AI196+AJ196+AK196+AN196+AP196+AQ196+AR196+AS196+AT196+AY196), "Tuščias")</f>
        <v>10</v>
      </c>
      <c r="BN196" s="17">
        <f t="shared" ref="BN196:BN212" si="94">IF((COUNTA(J196:AY196))&gt;0,(BM196/17), "Tuščias")</f>
        <v>0.58823529411764708</v>
      </c>
      <c r="BO196" s="16">
        <f t="shared" ref="BO196:BO212" si="95">IF((COUNTA(J196:AY196))&gt;0,(K196+L196+N196+T196+U196+Y196+Z196+AB196+AC196+AD196+AE196+AH196+AO196+AU196+AW196+AX196), "Tuščias")</f>
        <v>17</v>
      </c>
      <c r="BP196" s="17">
        <f t="shared" ref="BP196:BP212" si="96">IF((COUNTA(J196:AY196))&gt;0,(BO196/19), "Tuščias")</f>
        <v>0.89473684210526316</v>
      </c>
      <c r="BQ196" s="16">
        <f t="shared" ref="BQ196:BQ212" si="97">IF((COUNTA(J196:AY196))&gt;0,(O196+S196+V196+AA196+AF196+AG196+AL196+AM196+AV196), "Tuščias")</f>
        <v>7</v>
      </c>
      <c r="BR196" s="17">
        <f t="shared" ref="BR196:BR212" si="98">IF((COUNTA(J196:AY196))&gt;0,(BQ196/10), "Tuščias")</f>
        <v>0.7</v>
      </c>
      <c r="BS196" s="16">
        <f t="shared" ref="BS196:BS212" si="99">IF(AZ196&lt;=5,1,IF(AZ196&lt;=9,2, IF(AZ196&lt;=13,3, IF(AZ196&lt;=16,4,  IF(AZ196&lt;=20,5,  IF(AZ196&lt;=23,6,  IF(AZ196&lt;=27,7,  IF(AZ196&lt;=31,8,  IF(AZ196&lt;=36,9,  IF(AZ196&lt;=46,10, "Tuščias"))))))))))</f>
        <v>9</v>
      </c>
    </row>
    <row r="197" spans="1:71">
      <c r="A197" s="68" t="s">
        <v>479</v>
      </c>
      <c r="B197" s="69">
        <v>808715</v>
      </c>
      <c r="C197" s="69">
        <v>15</v>
      </c>
      <c r="D197" s="70" t="s">
        <v>238</v>
      </c>
      <c r="E197" s="70" t="s">
        <v>498</v>
      </c>
      <c r="F197" s="35" t="s">
        <v>32</v>
      </c>
      <c r="G197" s="35"/>
      <c r="H197" s="35"/>
      <c r="I197" s="35"/>
      <c r="J197" s="3">
        <v>1</v>
      </c>
      <c r="K197" s="3">
        <v>1</v>
      </c>
      <c r="L197" s="3">
        <v>1</v>
      </c>
      <c r="M197" s="3">
        <v>1</v>
      </c>
      <c r="N197" s="3">
        <v>2</v>
      </c>
      <c r="O197" s="3">
        <v>1</v>
      </c>
      <c r="P197" s="3">
        <v>1</v>
      </c>
      <c r="Q197" s="3">
        <v>1</v>
      </c>
      <c r="R197" s="3">
        <v>1</v>
      </c>
      <c r="S197" s="3">
        <v>0</v>
      </c>
      <c r="T197" s="3">
        <v>0</v>
      </c>
      <c r="U197" s="3">
        <v>1</v>
      </c>
      <c r="V197" s="3">
        <v>1</v>
      </c>
      <c r="W197" s="3">
        <v>1</v>
      </c>
      <c r="X197" s="3">
        <v>1</v>
      </c>
      <c r="Y197" s="3">
        <v>1</v>
      </c>
      <c r="Z197" s="3">
        <v>1</v>
      </c>
      <c r="AA197" s="3">
        <v>1</v>
      </c>
      <c r="AB197" s="3">
        <v>1</v>
      </c>
      <c r="AC197" s="3">
        <v>1</v>
      </c>
      <c r="AD197" s="3">
        <v>1</v>
      </c>
      <c r="AE197" s="3">
        <v>1</v>
      </c>
      <c r="AF197" s="3">
        <v>1</v>
      </c>
      <c r="AG197" s="3">
        <v>1</v>
      </c>
      <c r="AH197" s="3">
        <v>1</v>
      </c>
      <c r="AI197" s="3">
        <v>1</v>
      </c>
      <c r="AJ197" s="3">
        <v>1</v>
      </c>
      <c r="AK197" s="3">
        <v>1</v>
      </c>
      <c r="AL197" s="3">
        <v>2</v>
      </c>
      <c r="AM197" s="3">
        <v>1</v>
      </c>
      <c r="AN197" s="3">
        <v>1</v>
      </c>
      <c r="AO197" s="3">
        <v>1</v>
      </c>
      <c r="AP197" s="3">
        <v>1</v>
      </c>
      <c r="AQ197" s="3">
        <v>1</v>
      </c>
      <c r="AR197" s="3">
        <v>1</v>
      </c>
      <c r="AS197" s="3">
        <v>1</v>
      </c>
      <c r="AT197" s="3">
        <v>1</v>
      </c>
      <c r="AU197" s="3">
        <v>1</v>
      </c>
      <c r="AV197" s="3">
        <v>0</v>
      </c>
      <c r="AW197" s="3">
        <v>1</v>
      </c>
      <c r="AX197" s="3">
        <v>0</v>
      </c>
      <c r="AY197" s="3">
        <v>1</v>
      </c>
      <c r="AZ197" s="16">
        <f t="shared" si="80"/>
        <v>40</v>
      </c>
      <c r="BA197" s="17">
        <f t="shared" si="81"/>
        <v>0.86956521739130432</v>
      </c>
      <c r="BB197" s="17" t="str">
        <f t="shared" si="82"/>
        <v>Aukštesnysis</v>
      </c>
      <c r="BC197" s="16">
        <f t="shared" si="83"/>
        <v>11</v>
      </c>
      <c r="BD197" s="17">
        <f t="shared" si="84"/>
        <v>0.91666666666666663</v>
      </c>
      <c r="BE197" s="16">
        <f t="shared" si="85"/>
        <v>7</v>
      </c>
      <c r="BF197" s="17">
        <f t="shared" si="86"/>
        <v>0.875</v>
      </c>
      <c r="BG197" s="16">
        <f t="shared" si="87"/>
        <v>9</v>
      </c>
      <c r="BH197" s="17">
        <f t="shared" si="88"/>
        <v>0.81818181818181823</v>
      </c>
      <c r="BI197" s="16">
        <f t="shared" si="89"/>
        <v>5</v>
      </c>
      <c r="BJ197" s="17">
        <f t="shared" si="90"/>
        <v>1</v>
      </c>
      <c r="BK197" s="16">
        <f t="shared" si="91"/>
        <v>8</v>
      </c>
      <c r="BL197" s="17">
        <f t="shared" si="92"/>
        <v>0.8</v>
      </c>
      <c r="BM197" s="16">
        <f t="shared" si="93"/>
        <v>17</v>
      </c>
      <c r="BN197" s="17">
        <f t="shared" si="94"/>
        <v>1</v>
      </c>
      <c r="BO197" s="16">
        <f t="shared" si="95"/>
        <v>15</v>
      </c>
      <c r="BP197" s="17">
        <f t="shared" si="96"/>
        <v>0.78947368421052633</v>
      </c>
      <c r="BQ197" s="16">
        <f t="shared" si="97"/>
        <v>8</v>
      </c>
      <c r="BR197" s="17">
        <f t="shared" si="98"/>
        <v>0.8</v>
      </c>
      <c r="BS197" s="16">
        <f t="shared" si="99"/>
        <v>10</v>
      </c>
    </row>
    <row r="198" spans="1:71">
      <c r="A198" s="68" t="s">
        <v>479</v>
      </c>
      <c r="B198" s="69">
        <v>808716</v>
      </c>
      <c r="C198" s="69">
        <v>16</v>
      </c>
      <c r="D198" s="70" t="s">
        <v>41</v>
      </c>
      <c r="E198" s="70" t="s">
        <v>499</v>
      </c>
      <c r="F198" s="35" t="s">
        <v>32</v>
      </c>
      <c r="G198" s="35"/>
      <c r="H198" s="35"/>
      <c r="I198" s="35"/>
      <c r="J198" s="3">
        <v>1</v>
      </c>
      <c r="K198" s="3">
        <v>1</v>
      </c>
      <c r="L198" s="3">
        <v>1</v>
      </c>
      <c r="M198" s="3">
        <v>1</v>
      </c>
      <c r="N198" s="3">
        <v>1</v>
      </c>
      <c r="O198" s="3">
        <v>0</v>
      </c>
      <c r="P198" s="3">
        <v>1</v>
      </c>
      <c r="Q198" s="3">
        <v>1</v>
      </c>
      <c r="R198" s="3">
        <v>1</v>
      </c>
      <c r="S198" s="3">
        <v>0</v>
      </c>
      <c r="T198" s="3">
        <v>1</v>
      </c>
      <c r="U198" s="3">
        <v>1</v>
      </c>
      <c r="V198" s="3">
        <v>0</v>
      </c>
      <c r="W198" s="3">
        <v>1</v>
      </c>
      <c r="X198" s="3">
        <v>1</v>
      </c>
      <c r="Y198" s="3">
        <v>1</v>
      </c>
      <c r="Z198" s="3">
        <v>0</v>
      </c>
      <c r="AA198" s="3">
        <v>1</v>
      </c>
      <c r="AB198" s="3">
        <v>0</v>
      </c>
      <c r="AC198" s="3">
        <v>1</v>
      </c>
      <c r="AD198" s="3">
        <v>0</v>
      </c>
      <c r="AE198" s="3">
        <v>1</v>
      </c>
      <c r="AF198" s="3">
        <v>1</v>
      </c>
      <c r="AG198" s="3">
        <v>0</v>
      </c>
      <c r="AH198" s="3">
        <v>1</v>
      </c>
      <c r="AI198" s="3">
        <v>1</v>
      </c>
      <c r="AJ198" s="3">
        <v>1</v>
      </c>
      <c r="AK198" s="3">
        <v>1</v>
      </c>
      <c r="AL198" s="3">
        <v>1</v>
      </c>
      <c r="AM198" s="3">
        <v>1</v>
      </c>
      <c r="AN198" s="3">
        <v>1</v>
      </c>
      <c r="AO198" s="3">
        <v>1</v>
      </c>
      <c r="AP198" s="3">
        <v>1</v>
      </c>
      <c r="AQ198" s="3">
        <v>1</v>
      </c>
      <c r="AR198" s="3">
        <v>0</v>
      </c>
      <c r="AS198" s="3">
        <v>0</v>
      </c>
      <c r="AT198" s="3">
        <v>0</v>
      </c>
      <c r="AU198" s="3">
        <v>0</v>
      </c>
      <c r="AV198" s="3">
        <v>1</v>
      </c>
      <c r="AW198" s="3">
        <v>2</v>
      </c>
      <c r="AX198" s="3">
        <v>0</v>
      </c>
      <c r="AY198" s="3">
        <v>0</v>
      </c>
      <c r="AZ198" s="16">
        <f t="shared" si="80"/>
        <v>30</v>
      </c>
      <c r="BA198" s="17">
        <f t="shared" si="81"/>
        <v>0.65217391304347827</v>
      </c>
      <c r="BB198" s="17" t="str">
        <f t="shared" si="82"/>
        <v>Pagrindinis</v>
      </c>
      <c r="BC198" s="16">
        <f t="shared" si="83"/>
        <v>8</v>
      </c>
      <c r="BD198" s="17">
        <f t="shared" si="84"/>
        <v>0.66666666666666663</v>
      </c>
      <c r="BE198" s="16">
        <f t="shared" si="85"/>
        <v>5</v>
      </c>
      <c r="BF198" s="17">
        <f t="shared" si="86"/>
        <v>0.625</v>
      </c>
      <c r="BG198" s="16">
        <f t="shared" si="87"/>
        <v>8</v>
      </c>
      <c r="BH198" s="17">
        <f t="shared" si="88"/>
        <v>0.72727272727272729</v>
      </c>
      <c r="BI198" s="16">
        <f t="shared" si="89"/>
        <v>4</v>
      </c>
      <c r="BJ198" s="17">
        <f t="shared" si="90"/>
        <v>0.8</v>
      </c>
      <c r="BK198" s="16">
        <f t="shared" si="91"/>
        <v>5</v>
      </c>
      <c r="BL198" s="17">
        <f t="shared" si="92"/>
        <v>0.5</v>
      </c>
      <c r="BM198" s="16">
        <f t="shared" si="93"/>
        <v>13</v>
      </c>
      <c r="BN198" s="17">
        <f t="shared" si="94"/>
        <v>0.76470588235294112</v>
      </c>
      <c r="BO198" s="16">
        <f t="shared" si="95"/>
        <v>12</v>
      </c>
      <c r="BP198" s="17">
        <f t="shared" si="96"/>
        <v>0.63157894736842102</v>
      </c>
      <c r="BQ198" s="16">
        <f t="shared" si="97"/>
        <v>5</v>
      </c>
      <c r="BR198" s="17">
        <f t="shared" si="98"/>
        <v>0.5</v>
      </c>
      <c r="BS198" s="16">
        <f t="shared" si="99"/>
        <v>8</v>
      </c>
    </row>
    <row r="199" spans="1:71">
      <c r="A199" s="68" t="s">
        <v>479</v>
      </c>
      <c r="B199" s="69">
        <v>808717</v>
      </c>
      <c r="C199" s="69">
        <v>17</v>
      </c>
      <c r="D199" s="70" t="s">
        <v>43</v>
      </c>
      <c r="E199" s="70" t="s">
        <v>500</v>
      </c>
      <c r="F199" s="35" t="s">
        <v>36</v>
      </c>
      <c r="G199" s="35"/>
      <c r="H199" s="35"/>
      <c r="I199" s="35"/>
      <c r="J199" s="3">
        <v>1</v>
      </c>
      <c r="K199" s="3">
        <v>1</v>
      </c>
      <c r="L199" s="3">
        <v>1</v>
      </c>
      <c r="M199" s="3">
        <v>1</v>
      </c>
      <c r="N199" s="3">
        <v>1</v>
      </c>
      <c r="O199" s="3">
        <v>1</v>
      </c>
      <c r="P199" s="3">
        <v>1</v>
      </c>
      <c r="Q199" s="3">
        <v>1</v>
      </c>
      <c r="R199" s="3">
        <v>1</v>
      </c>
      <c r="S199" s="3">
        <v>0</v>
      </c>
      <c r="T199" s="3">
        <v>0</v>
      </c>
      <c r="U199" s="3">
        <v>1</v>
      </c>
      <c r="V199" s="3">
        <v>1</v>
      </c>
      <c r="W199" s="3">
        <v>1</v>
      </c>
      <c r="X199" s="3">
        <v>1</v>
      </c>
      <c r="Y199" s="3">
        <v>0</v>
      </c>
      <c r="Z199" s="3">
        <v>1</v>
      </c>
      <c r="AA199" s="3">
        <v>1</v>
      </c>
      <c r="AB199" s="3">
        <v>1</v>
      </c>
      <c r="AC199" s="3">
        <v>0</v>
      </c>
      <c r="AD199" s="3">
        <v>0</v>
      </c>
      <c r="AE199" s="3">
        <v>1</v>
      </c>
      <c r="AF199" s="3">
        <v>1</v>
      </c>
      <c r="AG199" s="3">
        <v>0</v>
      </c>
      <c r="AH199" s="3">
        <v>0</v>
      </c>
      <c r="AI199" s="3">
        <v>1</v>
      </c>
      <c r="AJ199" s="3">
        <v>1</v>
      </c>
      <c r="AK199" s="3">
        <v>1</v>
      </c>
      <c r="AL199" s="3">
        <v>0</v>
      </c>
      <c r="AM199" s="3">
        <v>1</v>
      </c>
      <c r="AN199" s="3">
        <v>1</v>
      </c>
      <c r="AO199" s="3">
        <v>1</v>
      </c>
      <c r="AP199" s="3">
        <v>1</v>
      </c>
      <c r="AQ199" s="3">
        <v>0</v>
      </c>
      <c r="AR199" s="3">
        <v>0</v>
      </c>
      <c r="AS199" s="3">
        <v>1</v>
      </c>
      <c r="AT199" s="3">
        <v>0</v>
      </c>
      <c r="AU199" s="3">
        <v>1</v>
      </c>
      <c r="AV199" s="3">
        <v>0</v>
      </c>
      <c r="AW199" s="3">
        <v>1</v>
      </c>
      <c r="AX199" s="3">
        <v>0</v>
      </c>
      <c r="AY199" s="3">
        <v>1</v>
      </c>
      <c r="AZ199" s="16">
        <f t="shared" si="80"/>
        <v>29</v>
      </c>
      <c r="BA199" s="17">
        <f t="shared" si="81"/>
        <v>0.63043478260869568</v>
      </c>
      <c r="BB199" s="17" t="str">
        <f t="shared" si="82"/>
        <v>Pagrindinis</v>
      </c>
      <c r="BC199" s="16">
        <f t="shared" si="83"/>
        <v>9</v>
      </c>
      <c r="BD199" s="17">
        <f t="shared" si="84"/>
        <v>0.75</v>
      </c>
      <c r="BE199" s="16">
        <f t="shared" si="85"/>
        <v>5</v>
      </c>
      <c r="BF199" s="17">
        <f t="shared" si="86"/>
        <v>0.625</v>
      </c>
      <c r="BG199" s="16">
        <f t="shared" si="87"/>
        <v>7</v>
      </c>
      <c r="BH199" s="17">
        <f t="shared" si="88"/>
        <v>0.63636363636363635</v>
      </c>
      <c r="BI199" s="16">
        <f t="shared" si="89"/>
        <v>3</v>
      </c>
      <c r="BJ199" s="17">
        <f t="shared" si="90"/>
        <v>0.6</v>
      </c>
      <c r="BK199" s="16">
        <f t="shared" si="91"/>
        <v>5</v>
      </c>
      <c r="BL199" s="17">
        <f t="shared" si="92"/>
        <v>0.5</v>
      </c>
      <c r="BM199" s="16">
        <f t="shared" si="93"/>
        <v>14</v>
      </c>
      <c r="BN199" s="17">
        <f t="shared" si="94"/>
        <v>0.82352941176470584</v>
      </c>
      <c r="BO199" s="16">
        <f t="shared" si="95"/>
        <v>10</v>
      </c>
      <c r="BP199" s="17">
        <f t="shared" si="96"/>
        <v>0.52631578947368418</v>
      </c>
      <c r="BQ199" s="16">
        <f t="shared" si="97"/>
        <v>5</v>
      </c>
      <c r="BR199" s="17">
        <f t="shared" si="98"/>
        <v>0.5</v>
      </c>
      <c r="BS199" s="16">
        <f t="shared" si="99"/>
        <v>8</v>
      </c>
    </row>
    <row r="200" spans="1:71">
      <c r="A200" s="68" t="s">
        <v>479</v>
      </c>
      <c r="B200" s="69">
        <v>808718</v>
      </c>
      <c r="C200" s="69">
        <v>18</v>
      </c>
      <c r="D200" s="70" t="s">
        <v>453</v>
      </c>
      <c r="E200" s="70" t="s">
        <v>501</v>
      </c>
      <c r="F200" s="35" t="s">
        <v>32</v>
      </c>
      <c r="G200" s="35"/>
      <c r="H200" s="35"/>
      <c r="I200" s="35"/>
      <c r="J200" s="3">
        <v>1</v>
      </c>
      <c r="K200" s="3">
        <v>1</v>
      </c>
      <c r="L200" s="3">
        <v>1</v>
      </c>
      <c r="M200" s="3">
        <v>1</v>
      </c>
      <c r="N200" s="3">
        <v>1</v>
      </c>
      <c r="O200" s="3">
        <v>0</v>
      </c>
      <c r="P200" s="3">
        <v>1</v>
      </c>
      <c r="Q200" s="3">
        <v>1</v>
      </c>
      <c r="R200" s="3">
        <v>1</v>
      </c>
      <c r="S200" s="3">
        <v>0</v>
      </c>
      <c r="T200" s="3">
        <v>1</v>
      </c>
      <c r="U200" s="3">
        <v>1</v>
      </c>
      <c r="V200" s="3">
        <v>0</v>
      </c>
      <c r="W200" s="3">
        <v>1</v>
      </c>
      <c r="X200" s="3">
        <v>1</v>
      </c>
      <c r="Y200" s="3">
        <v>1</v>
      </c>
      <c r="Z200" s="3">
        <v>1</v>
      </c>
      <c r="AA200" s="3">
        <v>1</v>
      </c>
      <c r="AB200" s="3">
        <v>1</v>
      </c>
      <c r="AC200" s="3">
        <v>1</v>
      </c>
      <c r="AD200" s="3">
        <v>1</v>
      </c>
      <c r="AE200" s="3">
        <v>2</v>
      </c>
      <c r="AF200" s="3">
        <v>1</v>
      </c>
      <c r="AG200" s="3">
        <v>0</v>
      </c>
      <c r="AH200" s="3">
        <v>1</v>
      </c>
      <c r="AI200" s="3">
        <v>1</v>
      </c>
      <c r="AJ200" s="3">
        <v>0</v>
      </c>
      <c r="AK200" s="3">
        <v>1</v>
      </c>
      <c r="AL200" s="3">
        <v>2</v>
      </c>
      <c r="AM200" s="3">
        <v>1</v>
      </c>
      <c r="AN200" s="3">
        <v>1</v>
      </c>
      <c r="AO200" s="3">
        <v>1</v>
      </c>
      <c r="AP200" s="3">
        <v>1</v>
      </c>
      <c r="AQ200" s="3">
        <v>1</v>
      </c>
      <c r="AR200" s="3">
        <v>0</v>
      </c>
      <c r="AS200" s="3">
        <v>1</v>
      </c>
      <c r="AT200" s="3">
        <v>1</v>
      </c>
      <c r="AU200" s="3">
        <v>1</v>
      </c>
      <c r="AV200" s="3">
        <v>1</v>
      </c>
      <c r="AW200" s="3">
        <v>2</v>
      </c>
      <c r="AX200" s="3">
        <v>0</v>
      </c>
      <c r="AY200" s="3">
        <v>0</v>
      </c>
      <c r="AZ200" s="16">
        <f t="shared" si="80"/>
        <v>37</v>
      </c>
      <c r="BA200" s="17">
        <f t="shared" si="81"/>
        <v>0.80434782608695654</v>
      </c>
      <c r="BB200" s="17" t="str">
        <f t="shared" si="82"/>
        <v>Aukštesnysis</v>
      </c>
      <c r="BC200" s="16">
        <f t="shared" si="83"/>
        <v>11</v>
      </c>
      <c r="BD200" s="17">
        <f t="shared" si="84"/>
        <v>0.91666666666666663</v>
      </c>
      <c r="BE200" s="16">
        <f t="shared" si="85"/>
        <v>8</v>
      </c>
      <c r="BF200" s="17">
        <f t="shared" si="86"/>
        <v>1</v>
      </c>
      <c r="BG200" s="16">
        <f t="shared" si="87"/>
        <v>8</v>
      </c>
      <c r="BH200" s="17">
        <f t="shared" si="88"/>
        <v>0.72727272727272729</v>
      </c>
      <c r="BI200" s="16">
        <f t="shared" si="89"/>
        <v>4</v>
      </c>
      <c r="BJ200" s="17">
        <f t="shared" si="90"/>
        <v>0.8</v>
      </c>
      <c r="BK200" s="16">
        <f t="shared" si="91"/>
        <v>6</v>
      </c>
      <c r="BL200" s="17">
        <f t="shared" si="92"/>
        <v>0.6</v>
      </c>
      <c r="BM200" s="16">
        <f t="shared" si="93"/>
        <v>14</v>
      </c>
      <c r="BN200" s="17">
        <f t="shared" si="94"/>
        <v>0.82352941176470584</v>
      </c>
      <c r="BO200" s="16">
        <f t="shared" si="95"/>
        <v>17</v>
      </c>
      <c r="BP200" s="17">
        <f t="shared" si="96"/>
        <v>0.89473684210526316</v>
      </c>
      <c r="BQ200" s="16">
        <f t="shared" si="97"/>
        <v>6</v>
      </c>
      <c r="BR200" s="17">
        <f t="shared" si="98"/>
        <v>0.6</v>
      </c>
      <c r="BS200" s="16">
        <f t="shared" si="99"/>
        <v>10</v>
      </c>
    </row>
    <row r="201" spans="1:71">
      <c r="A201" s="68" t="s">
        <v>479</v>
      </c>
      <c r="B201" s="69">
        <v>808719</v>
      </c>
      <c r="C201" s="69">
        <v>19</v>
      </c>
      <c r="D201" s="70" t="s">
        <v>502</v>
      </c>
      <c r="E201" s="70" t="s">
        <v>503</v>
      </c>
      <c r="F201" s="35" t="s">
        <v>32</v>
      </c>
      <c r="G201" s="35"/>
      <c r="H201" s="35"/>
      <c r="I201" s="35"/>
      <c r="J201" s="3">
        <v>0</v>
      </c>
      <c r="K201" s="3">
        <v>1</v>
      </c>
      <c r="L201" s="3">
        <v>1</v>
      </c>
      <c r="M201" s="3">
        <v>1</v>
      </c>
      <c r="N201" s="3">
        <v>1</v>
      </c>
      <c r="O201" s="3">
        <v>1</v>
      </c>
      <c r="P201" s="3">
        <v>1</v>
      </c>
      <c r="Q201" s="3">
        <v>1</v>
      </c>
      <c r="R201" s="3">
        <v>1</v>
      </c>
      <c r="S201" s="3">
        <v>1</v>
      </c>
      <c r="T201" s="3">
        <v>1</v>
      </c>
      <c r="U201" s="3">
        <v>1</v>
      </c>
      <c r="V201" s="3">
        <v>1</v>
      </c>
      <c r="W201" s="3">
        <v>1</v>
      </c>
      <c r="X201" s="3">
        <v>1</v>
      </c>
      <c r="Y201" s="3">
        <v>1</v>
      </c>
      <c r="Z201" s="3">
        <v>1</v>
      </c>
      <c r="AA201" s="3">
        <v>1</v>
      </c>
      <c r="AB201" s="3">
        <v>1</v>
      </c>
      <c r="AC201" s="3">
        <v>1</v>
      </c>
      <c r="AD201" s="3">
        <v>1</v>
      </c>
      <c r="AE201" s="3">
        <v>2</v>
      </c>
      <c r="AF201" s="3">
        <v>1</v>
      </c>
      <c r="AG201" s="3">
        <v>0</v>
      </c>
      <c r="AH201" s="3">
        <v>1</v>
      </c>
      <c r="AI201" s="3">
        <v>1</v>
      </c>
      <c r="AJ201" s="3">
        <v>1</v>
      </c>
      <c r="AK201" s="3">
        <v>1</v>
      </c>
      <c r="AL201" s="3">
        <v>0</v>
      </c>
      <c r="AM201" s="3">
        <v>1</v>
      </c>
      <c r="AN201" s="3">
        <v>1</v>
      </c>
      <c r="AO201" s="3">
        <v>1</v>
      </c>
      <c r="AP201" s="3">
        <v>1</v>
      </c>
      <c r="AQ201" s="3">
        <v>1</v>
      </c>
      <c r="AR201" s="3">
        <v>1</v>
      </c>
      <c r="AS201" s="3">
        <v>0</v>
      </c>
      <c r="AT201" s="3">
        <v>1</v>
      </c>
      <c r="AU201" s="3">
        <v>1</v>
      </c>
      <c r="AV201" s="3">
        <v>1</v>
      </c>
      <c r="AW201" s="3">
        <v>2</v>
      </c>
      <c r="AX201" s="3">
        <v>1</v>
      </c>
      <c r="AY201" s="3">
        <v>1</v>
      </c>
      <c r="AZ201" s="16">
        <f t="shared" si="80"/>
        <v>40</v>
      </c>
      <c r="BA201" s="17">
        <f t="shared" si="81"/>
        <v>0.86956521739130432</v>
      </c>
      <c r="BB201" s="17" t="str">
        <f t="shared" si="82"/>
        <v>Aukštesnysis</v>
      </c>
      <c r="BC201" s="16">
        <f t="shared" si="83"/>
        <v>11</v>
      </c>
      <c r="BD201" s="17">
        <f t="shared" si="84"/>
        <v>0.91666666666666663</v>
      </c>
      <c r="BE201" s="16">
        <f t="shared" si="85"/>
        <v>7</v>
      </c>
      <c r="BF201" s="17">
        <f t="shared" si="86"/>
        <v>0.875</v>
      </c>
      <c r="BG201" s="16">
        <f t="shared" si="87"/>
        <v>11</v>
      </c>
      <c r="BH201" s="17">
        <f t="shared" si="88"/>
        <v>1</v>
      </c>
      <c r="BI201" s="16">
        <f t="shared" si="89"/>
        <v>4</v>
      </c>
      <c r="BJ201" s="17">
        <f t="shared" si="90"/>
        <v>0.8</v>
      </c>
      <c r="BK201" s="16">
        <f t="shared" si="91"/>
        <v>7</v>
      </c>
      <c r="BL201" s="17">
        <f t="shared" si="92"/>
        <v>0.7</v>
      </c>
      <c r="BM201" s="16">
        <f t="shared" si="93"/>
        <v>15</v>
      </c>
      <c r="BN201" s="17">
        <f t="shared" si="94"/>
        <v>0.88235294117647056</v>
      </c>
      <c r="BO201" s="16">
        <f t="shared" si="95"/>
        <v>18</v>
      </c>
      <c r="BP201" s="17">
        <f t="shared" si="96"/>
        <v>0.94736842105263153</v>
      </c>
      <c r="BQ201" s="16">
        <f t="shared" si="97"/>
        <v>7</v>
      </c>
      <c r="BR201" s="17">
        <f t="shared" si="98"/>
        <v>0.7</v>
      </c>
      <c r="BS201" s="16">
        <f t="shared" si="99"/>
        <v>10</v>
      </c>
    </row>
    <row r="202" spans="1:71">
      <c r="A202" s="68" t="s">
        <v>479</v>
      </c>
      <c r="B202" s="69">
        <v>808720</v>
      </c>
      <c r="C202" s="69">
        <v>20</v>
      </c>
      <c r="D202" s="70" t="s">
        <v>241</v>
      </c>
      <c r="E202" s="70" t="s">
        <v>504</v>
      </c>
      <c r="F202" s="35" t="s">
        <v>32</v>
      </c>
      <c r="G202" s="35"/>
      <c r="H202" s="35"/>
      <c r="I202" s="35"/>
      <c r="J202" s="3">
        <v>1</v>
      </c>
      <c r="K202" s="3">
        <v>1</v>
      </c>
      <c r="L202" s="3">
        <v>1</v>
      </c>
      <c r="M202" s="3">
        <v>0</v>
      </c>
      <c r="N202" s="3">
        <v>0</v>
      </c>
      <c r="O202" s="3">
        <v>1</v>
      </c>
      <c r="P202" s="3">
        <v>1</v>
      </c>
      <c r="Q202" s="3">
        <v>1</v>
      </c>
      <c r="R202" s="3">
        <v>1</v>
      </c>
      <c r="S202" s="3">
        <v>0</v>
      </c>
      <c r="T202" s="3">
        <v>1</v>
      </c>
      <c r="U202" s="3">
        <v>0</v>
      </c>
      <c r="V202" s="3">
        <v>1</v>
      </c>
      <c r="W202" s="3">
        <v>1</v>
      </c>
      <c r="X202" s="3">
        <v>0</v>
      </c>
      <c r="Y202" s="3">
        <v>0</v>
      </c>
      <c r="Z202" s="3">
        <v>0</v>
      </c>
      <c r="AA202" s="3">
        <v>0</v>
      </c>
      <c r="AB202" s="3">
        <v>0</v>
      </c>
      <c r="AC202" s="3">
        <v>0</v>
      </c>
      <c r="AD202" s="3">
        <v>1</v>
      </c>
      <c r="AE202" s="3">
        <v>1</v>
      </c>
      <c r="AF202" s="3">
        <v>1</v>
      </c>
      <c r="AG202" s="3">
        <v>0</v>
      </c>
      <c r="AH202" s="3">
        <v>1</v>
      </c>
      <c r="AI202" s="3">
        <v>0</v>
      </c>
      <c r="AJ202" s="3">
        <v>1</v>
      </c>
      <c r="AK202" s="3">
        <v>1</v>
      </c>
      <c r="AL202" s="3">
        <v>0</v>
      </c>
      <c r="AM202" s="3">
        <v>1</v>
      </c>
      <c r="AN202" s="3">
        <v>1</v>
      </c>
      <c r="AO202" s="3">
        <v>1</v>
      </c>
      <c r="AP202" s="3">
        <v>1</v>
      </c>
      <c r="AQ202" s="3">
        <v>1</v>
      </c>
      <c r="AR202" s="3">
        <v>0</v>
      </c>
      <c r="AS202" s="3">
        <v>0</v>
      </c>
      <c r="AT202" s="3">
        <v>0</v>
      </c>
      <c r="AU202" s="3">
        <v>0</v>
      </c>
      <c r="AV202" s="3">
        <v>0</v>
      </c>
      <c r="AW202" s="3">
        <v>0</v>
      </c>
      <c r="AX202" s="3">
        <v>0</v>
      </c>
      <c r="AY202" s="3">
        <v>0</v>
      </c>
      <c r="AZ202" s="16">
        <f t="shared" si="80"/>
        <v>21</v>
      </c>
      <c r="BA202" s="17">
        <f t="shared" si="81"/>
        <v>0.45652173913043476</v>
      </c>
      <c r="BB202" s="17" t="str">
        <f t="shared" si="82"/>
        <v>Patenkinamas</v>
      </c>
      <c r="BC202" s="16">
        <f t="shared" si="83"/>
        <v>7</v>
      </c>
      <c r="BD202" s="17">
        <f t="shared" si="84"/>
        <v>0.58333333333333337</v>
      </c>
      <c r="BE202" s="16">
        <f t="shared" si="85"/>
        <v>2</v>
      </c>
      <c r="BF202" s="17">
        <f t="shared" si="86"/>
        <v>0.25</v>
      </c>
      <c r="BG202" s="16">
        <f t="shared" si="87"/>
        <v>6</v>
      </c>
      <c r="BH202" s="17">
        <f t="shared" si="88"/>
        <v>0.54545454545454541</v>
      </c>
      <c r="BI202" s="16">
        <f t="shared" si="89"/>
        <v>2</v>
      </c>
      <c r="BJ202" s="17">
        <f t="shared" si="90"/>
        <v>0.4</v>
      </c>
      <c r="BK202" s="16">
        <f t="shared" si="91"/>
        <v>4</v>
      </c>
      <c r="BL202" s="17">
        <f t="shared" si="92"/>
        <v>0.4</v>
      </c>
      <c r="BM202" s="16">
        <f t="shared" si="93"/>
        <v>10</v>
      </c>
      <c r="BN202" s="17">
        <f t="shared" si="94"/>
        <v>0.58823529411764708</v>
      </c>
      <c r="BO202" s="16">
        <f t="shared" si="95"/>
        <v>7</v>
      </c>
      <c r="BP202" s="17">
        <f t="shared" si="96"/>
        <v>0.36842105263157893</v>
      </c>
      <c r="BQ202" s="16">
        <f t="shared" si="97"/>
        <v>4</v>
      </c>
      <c r="BR202" s="17">
        <f t="shared" si="98"/>
        <v>0.4</v>
      </c>
      <c r="BS202" s="16">
        <f t="shared" si="99"/>
        <v>6</v>
      </c>
    </row>
    <row r="203" spans="1:71">
      <c r="A203" s="68" t="s">
        <v>479</v>
      </c>
      <c r="B203" s="69">
        <v>808721</v>
      </c>
      <c r="C203" s="69">
        <v>21</v>
      </c>
      <c r="D203" s="70" t="s">
        <v>432</v>
      </c>
      <c r="E203" s="70" t="s">
        <v>505</v>
      </c>
      <c r="F203" s="35" t="s">
        <v>36</v>
      </c>
      <c r="G203" s="35"/>
      <c r="H203" s="35"/>
      <c r="I203" s="35"/>
      <c r="J203" s="3">
        <v>1</v>
      </c>
      <c r="K203" s="3">
        <v>1</v>
      </c>
      <c r="L203" s="3">
        <v>1</v>
      </c>
      <c r="M203" s="3">
        <v>1</v>
      </c>
      <c r="N203" s="3">
        <v>1</v>
      </c>
      <c r="O203" s="3">
        <v>1</v>
      </c>
      <c r="P203" s="3">
        <v>0</v>
      </c>
      <c r="Q203" s="3">
        <v>1</v>
      </c>
      <c r="R203" s="3">
        <v>1</v>
      </c>
      <c r="S203" s="3">
        <v>0</v>
      </c>
      <c r="T203" s="3">
        <v>0</v>
      </c>
      <c r="U203" s="3">
        <v>0</v>
      </c>
      <c r="V203" s="3">
        <v>0</v>
      </c>
      <c r="W203" s="3">
        <v>1</v>
      </c>
      <c r="X203" s="3">
        <v>1</v>
      </c>
      <c r="Y203" s="3">
        <v>0</v>
      </c>
      <c r="Z203" s="3">
        <v>0</v>
      </c>
      <c r="AA203" s="3">
        <v>0</v>
      </c>
      <c r="AB203" s="3">
        <v>0</v>
      </c>
      <c r="AC203" s="3">
        <v>1</v>
      </c>
      <c r="AD203" s="3">
        <v>0</v>
      </c>
      <c r="AE203" s="3">
        <v>2</v>
      </c>
      <c r="AF203" s="3">
        <v>1</v>
      </c>
      <c r="AG203" s="3">
        <v>0</v>
      </c>
      <c r="AH203" s="3">
        <v>0</v>
      </c>
      <c r="AI203" s="3">
        <v>1</v>
      </c>
      <c r="AJ203" s="3">
        <v>0</v>
      </c>
      <c r="AK203" s="3">
        <v>0</v>
      </c>
      <c r="AL203" s="3">
        <v>0</v>
      </c>
      <c r="AM203" s="3">
        <v>1</v>
      </c>
      <c r="AN203" s="3">
        <v>1</v>
      </c>
      <c r="AO203" s="3">
        <v>1</v>
      </c>
      <c r="AP203" s="3">
        <v>1</v>
      </c>
      <c r="AQ203" s="3">
        <v>0</v>
      </c>
      <c r="AR203" s="3">
        <v>0</v>
      </c>
      <c r="AS203" s="3">
        <v>0</v>
      </c>
      <c r="AT203" s="3">
        <v>0</v>
      </c>
      <c r="AU203" s="3">
        <v>0</v>
      </c>
      <c r="AV203" s="3">
        <v>0</v>
      </c>
      <c r="AW203" s="3">
        <v>0</v>
      </c>
      <c r="AX203" s="3">
        <v>0</v>
      </c>
      <c r="AY203" s="3">
        <v>0</v>
      </c>
      <c r="AZ203" s="16">
        <f t="shared" si="80"/>
        <v>19</v>
      </c>
      <c r="BA203" s="17">
        <f t="shared" si="81"/>
        <v>0.41304347826086957</v>
      </c>
      <c r="BB203" s="17" t="str">
        <f t="shared" si="82"/>
        <v>Patenkinamas</v>
      </c>
      <c r="BC203" s="16">
        <f t="shared" si="83"/>
        <v>8</v>
      </c>
      <c r="BD203" s="17">
        <f t="shared" si="84"/>
        <v>0.66666666666666663</v>
      </c>
      <c r="BE203" s="16">
        <f t="shared" si="85"/>
        <v>0</v>
      </c>
      <c r="BF203" s="17">
        <f t="shared" si="86"/>
        <v>0</v>
      </c>
      <c r="BG203" s="16">
        <f t="shared" si="87"/>
        <v>5</v>
      </c>
      <c r="BH203" s="17">
        <f t="shared" si="88"/>
        <v>0.45454545454545453</v>
      </c>
      <c r="BI203" s="16">
        <f t="shared" si="89"/>
        <v>3</v>
      </c>
      <c r="BJ203" s="17">
        <f t="shared" si="90"/>
        <v>0.6</v>
      </c>
      <c r="BK203" s="16">
        <f t="shared" si="91"/>
        <v>3</v>
      </c>
      <c r="BL203" s="17">
        <f t="shared" si="92"/>
        <v>0.3</v>
      </c>
      <c r="BM203" s="16">
        <f t="shared" si="93"/>
        <v>9</v>
      </c>
      <c r="BN203" s="17">
        <f t="shared" si="94"/>
        <v>0.52941176470588236</v>
      </c>
      <c r="BO203" s="16">
        <f t="shared" si="95"/>
        <v>7</v>
      </c>
      <c r="BP203" s="17">
        <f t="shared" si="96"/>
        <v>0.36842105263157893</v>
      </c>
      <c r="BQ203" s="16">
        <f t="shared" si="97"/>
        <v>3</v>
      </c>
      <c r="BR203" s="17">
        <f t="shared" si="98"/>
        <v>0.3</v>
      </c>
      <c r="BS203" s="16">
        <f t="shared" si="99"/>
        <v>5</v>
      </c>
    </row>
    <row r="204" spans="1:71">
      <c r="A204" s="68" t="s">
        <v>479</v>
      </c>
      <c r="B204" s="69">
        <v>808722</v>
      </c>
      <c r="C204" s="69">
        <v>22</v>
      </c>
      <c r="D204" s="70" t="s">
        <v>38</v>
      </c>
      <c r="E204" s="70" t="s">
        <v>506</v>
      </c>
      <c r="F204" s="35" t="s">
        <v>32</v>
      </c>
      <c r="G204" s="35"/>
      <c r="H204" s="35"/>
      <c r="I204" s="35"/>
      <c r="J204" s="3">
        <v>1</v>
      </c>
      <c r="K204" s="3">
        <v>1</v>
      </c>
      <c r="L204" s="3">
        <v>1</v>
      </c>
      <c r="M204" s="3">
        <v>1</v>
      </c>
      <c r="N204" s="3">
        <v>0</v>
      </c>
      <c r="O204" s="3">
        <v>1</v>
      </c>
      <c r="P204" s="3">
        <v>1</v>
      </c>
      <c r="Q204" s="3">
        <v>1</v>
      </c>
      <c r="R204" s="3">
        <v>1</v>
      </c>
      <c r="S204" s="3">
        <v>1</v>
      </c>
      <c r="T204" s="3">
        <v>0</v>
      </c>
      <c r="U204" s="3">
        <v>1</v>
      </c>
      <c r="V204" s="3">
        <v>1</v>
      </c>
      <c r="W204" s="3">
        <v>1</v>
      </c>
      <c r="X204" s="3">
        <v>1</v>
      </c>
      <c r="Y204" s="3">
        <v>1</v>
      </c>
      <c r="Z204" s="3">
        <v>1</v>
      </c>
      <c r="AA204" s="3">
        <v>1</v>
      </c>
      <c r="AB204" s="3">
        <v>1</v>
      </c>
      <c r="AC204" s="3">
        <v>1</v>
      </c>
      <c r="AD204" s="3">
        <v>1</v>
      </c>
      <c r="AE204" s="3">
        <v>2</v>
      </c>
      <c r="AF204" s="3">
        <v>1</v>
      </c>
      <c r="AG204" s="3">
        <v>0</v>
      </c>
      <c r="AH204" s="3">
        <v>1</v>
      </c>
      <c r="AI204" s="3">
        <v>1</v>
      </c>
      <c r="AJ204" s="3">
        <v>1</v>
      </c>
      <c r="AK204" s="3">
        <v>1</v>
      </c>
      <c r="AL204" s="3">
        <v>2</v>
      </c>
      <c r="AM204" s="3">
        <v>1</v>
      </c>
      <c r="AN204" s="3">
        <v>1</v>
      </c>
      <c r="AO204" s="3">
        <v>1</v>
      </c>
      <c r="AP204" s="3">
        <v>1</v>
      </c>
      <c r="AQ204" s="3">
        <v>1</v>
      </c>
      <c r="AR204" s="3">
        <v>0</v>
      </c>
      <c r="AS204" s="3">
        <v>0</v>
      </c>
      <c r="AT204" s="3">
        <v>0</v>
      </c>
      <c r="AU204" s="3">
        <v>1</v>
      </c>
      <c r="AV204" s="3">
        <v>1</v>
      </c>
      <c r="AW204" s="3">
        <v>2</v>
      </c>
      <c r="AX204" s="3">
        <v>1</v>
      </c>
      <c r="AY204" s="3">
        <v>1</v>
      </c>
      <c r="AZ204" s="16">
        <f t="shared" si="80"/>
        <v>39</v>
      </c>
      <c r="BA204" s="17">
        <f t="shared" si="81"/>
        <v>0.84782608695652173</v>
      </c>
      <c r="BB204" s="17" t="str">
        <f t="shared" si="82"/>
        <v>Aukštesnysis</v>
      </c>
      <c r="BC204" s="16">
        <f t="shared" si="83"/>
        <v>12</v>
      </c>
      <c r="BD204" s="17">
        <f t="shared" si="84"/>
        <v>1</v>
      </c>
      <c r="BE204" s="16">
        <f t="shared" si="85"/>
        <v>6</v>
      </c>
      <c r="BF204" s="17">
        <f t="shared" si="86"/>
        <v>0.75</v>
      </c>
      <c r="BG204" s="16">
        <f t="shared" si="87"/>
        <v>9</v>
      </c>
      <c r="BH204" s="17">
        <f t="shared" si="88"/>
        <v>0.81818181818181823</v>
      </c>
      <c r="BI204" s="16">
        <f t="shared" si="89"/>
        <v>3</v>
      </c>
      <c r="BJ204" s="17">
        <f t="shared" si="90"/>
        <v>0.6</v>
      </c>
      <c r="BK204" s="16">
        <f t="shared" si="91"/>
        <v>9</v>
      </c>
      <c r="BL204" s="17">
        <f t="shared" si="92"/>
        <v>0.9</v>
      </c>
      <c r="BM204" s="16">
        <f t="shared" si="93"/>
        <v>14</v>
      </c>
      <c r="BN204" s="17">
        <f t="shared" si="94"/>
        <v>0.82352941176470584</v>
      </c>
      <c r="BO204" s="16">
        <f t="shared" si="95"/>
        <v>16</v>
      </c>
      <c r="BP204" s="17">
        <f t="shared" si="96"/>
        <v>0.84210526315789469</v>
      </c>
      <c r="BQ204" s="16">
        <f t="shared" si="97"/>
        <v>9</v>
      </c>
      <c r="BR204" s="17">
        <f t="shared" si="98"/>
        <v>0.9</v>
      </c>
      <c r="BS204" s="16">
        <f t="shared" si="99"/>
        <v>10</v>
      </c>
    </row>
    <row r="205" spans="1:71">
      <c r="A205" s="68" t="s">
        <v>479</v>
      </c>
      <c r="B205" s="69">
        <v>808723</v>
      </c>
      <c r="C205" s="69">
        <v>23</v>
      </c>
      <c r="D205" s="70" t="s">
        <v>507</v>
      </c>
      <c r="E205" s="70" t="s">
        <v>508</v>
      </c>
      <c r="F205" s="35" t="s">
        <v>32</v>
      </c>
      <c r="G205" s="35"/>
      <c r="H205" s="35"/>
      <c r="I205" s="35"/>
      <c r="J205" s="3">
        <v>1</v>
      </c>
      <c r="K205" s="3">
        <v>0</v>
      </c>
      <c r="L205" s="3">
        <v>0</v>
      </c>
      <c r="M205" s="3">
        <v>1</v>
      </c>
      <c r="N205" s="3">
        <v>0</v>
      </c>
      <c r="O205" s="3">
        <v>0</v>
      </c>
      <c r="P205" s="3">
        <v>1</v>
      </c>
      <c r="Q205" s="3">
        <v>1</v>
      </c>
      <c r="R205" s="3">
        <v>1</v>
      </c>
      <c r="S205" s="3">
        <v>0</v>
      </c>
      <c r="T205" s="3">
        <v>1</v>
      </c>
      <c r="U205" s="3">
        <v>1</v>
      </c>
      <c r="V205" s="3">
        <v>0</v>
      </c>
      <c r="W205" s="3">
        <v>0</v>
      </c>
      <c r="X205" s="3">
        <v>1</v>
      </c>
      <c r="Y205" s="3">
        <v>1</v>
      </c>
      <c r="Z205" s="3">
        <v>0</v>
      </c>
      <c r="AA205" s="3">
        <v>1</v>
      </c>
      <c r="AB205" s="3">
        <v>0</v>
      </c>
      <c r="AC205" s="3">
        <v>1</v>
      </c>
      <c r="AD205" s="3">
        <v>1</v>
      </c>
      <c r="AE205" s="3">
        <v>2</v>
      </c>
      <c r="AF205" s="3">
        <v>1</v>
      </c>
      <c r="AG205" s="3">
        <v>0</v>
      </c>
      <c r="AH205" s="3">
        <v>0</v>
      </c>
      <c r="AI205" s="3">
        <v>0</v>
      </c>
      <c r="AJ205" s="3">
        <v>0</v>
      </c>
      <c r="AK205" s="3">
        <v>1</v>
      </c>
      <c r="AL205" s="3">
        <v>0</v>
      </c>
      <c r="AM205" s="3">
        <v>1</v>
      </c>
      <c r="AN205" s="3">
        <v>0</v>
      </c>
      <c r="AO205" s="3">
        <v>1</v>
      </c>
      <c r="AP205" s="3">
        <v>0</v>
      </c>
      <c r="AQ205" s="3">
        <v>0</v>
      </c>
      <c r="AR205" s="3">
        <v>0</v>
      </c>
      <c r="AS205" s="3">
        <v>0</v>
      </c>
      <c r="AT205" s="3">
        <v>0</v>
      </c>
      <c r="AU205" s="3">
        <v>0</v>
      </c>
      <c r="AV205" s="3">
        <v>0</v>
      </c>
      <c r="AW205" s="3">
        <v>0</v>
      </c>
      <c r="AX205" s="3">
        <v>0</v>
      </c>
      <c r="AY205" s="3">
        <v>1</v>
      </c>
      <c r="AZ205" s="16">
        <f t="shared" si="80"/>
        <v>19</v>
      </c>
      <c r="BA205" s="17">
        <f t="shared" si="81"/>
        <v>0.41304347826086957</v>
      </c>
      <c r="BB205" s="17" t="str">
        <f t="shared" si="82"/>
        <v>Patenkinamas</v>
      </c>
      <c r="BC205" s="16">
        <f t="shared" si="83"/>
        <v>7</v>
      </c>
      <c r="BD205" s="17">
        <f t="shared" si="84"/>
        <v>0.58333333333333337</v>
      </c>
      <c r="BE205" s="16">
        <f t="shared" si="85"/>
        <v>3</v>
      </c>
      <c r="BF205" s="17">
        <f t="shared" si="86"/>
        <v>0.375</v>
      </c>
      <c r="BG205" s="16">
        <f t="shared" si="87"/>
        <v>5</v>
      </c>
      <c r="BH205" s="17">
        <f t="shared" si="88"/>
        <v>0.45454545454545453</v>
      </c>
      <c r="BI205" s="16">
        <f t="shared" si="89"/>
        <v>1</v>
      </c>
      <c r="BJ205" s="17">
        <f t="shared" si="90"/>
        <v>0.2</v>
      </c>
      <c r="BK205" s="16">
        <f t="shared" si="91"/>
        <v>3</v>
      </c>
      <c r="BL205" s="17">
        <f t="shared" si="92"/>
        <v>0.3</v>
      </c>
      <c r="BM205" s="16">
        <f t="shared" si="93"/>
        <v>8</v>
      </c>
      <c r="BN205" s="17">
        <f t="shared" si="94"/>
        <v>0.47058823529411764</v>
      </c>
      <c r="BO205" s="16">
        <f t="shared" si="95"/>
        <v>8</v>
      </c>
      <c r="BP205" s="17">
        <f t="shared" si="96"/>
        <v>0.42105263157894735</v>
      </c>
      <c r="BQ205" s="16">
        <f t="shared" si="97"/>
        <v>3</v>
      </c>
      <c r="BR205" s="17">
        <f t="shared" si="98"/>
        <v>0.3</v>
      </c>
      <c r="BS205" s="16">
        <f t="shared" si="99"/>
        <v>5</v>
      </c>
    </row>
    <row r="206" spans="1:71">
      <c r="A206" s="68" t="s">
        <v>479</v>
      </c>
      <c r="B206" s="69">
        <v>808724</v>
      </c>
      <c r="C206" s="69">
        <v>24</v>
      </c>
      <c r="D206" s="70" t="s">
        <v>103</v>
      </c>
      <c r="E206" s="70" t="s">
        <v>509</v>
      </c>
      <c r="F206" s="35" t="s">
        <v>36</v>
      </c>
      <c r="G206" s="35"/>
      <c r="H206" s="35"/>
      <c r="I206" s="35"/>
      <c r="J206" s="3">
        <v>1</v>
      </c>
      <c r="K206" s="3">
        <v>1</v>
      </c>
      <c r="L206" s="3">
        <v>1</v>
      </c>
      <c r="M206" s="3">
        <v>1</v>
      </c>
      <c r="N206" s="3">
        <v>2</v>
      </c>
      <c r="O206" s="3">
        <v>1</v>
      </c>
      <c r="P206" s="3">
        <v>1</v>
      </c>
      <c r="Q206" s="3">
        <v>1</v>
      </c>
      <c r="R206" s="3">
        <v>1</v>
      </c>
      <c r="S206" s="3">
        <v>0</v>
      </c>
      <c r="T206" s="3">
        <v>1</v>
      </c>
      <c r="U206" s="3">
        <v>1</v>
      </c>
      <c r="V206" s="3">
        <v>1</v>
      </c>
      <c r="W206" s="3">
        <v>1</v>
      </c>
      <c r="X206" s="3">
        <v>1</v>
      </c>
      <c r="Y206" s="3">
        <v>1</v>
      </c>
      <c r="Z206" s="3">
        <v>1</v>
      </c>
      <c r="AA206" s="3">
        <v>1</v>
      </c>
      <c r="AB206" s="3">
        <v>0</v>
      </c>
      <c r="AC206" s="3">
        <v>1</v>
      </c>
      <c r="AD206" s="3">
        <v>1</v>
      </c>
      <c r="AE206" s="3">
        <v>2</v>
      </c>
      <c r="AF206" s="3">
        <v>1</v>
      </c>
      <c r="AG206" s="3">
        <v>0</v>
      </c>
      <c r="AH206" s="3">
        <v>1</v>
      </c>
      <c r="AI206" s="3">
        <v>0</v>
      </c>
      <c r="AJ206" s="3">
        <v>0</v>
      </c>
      <c r="AK206" s="3">
        <v>1</v>
      </c>
      <c r="AL206" s="3">
        <v>1</v>
      </c>
      <c r="AM206" s="3">
        <v>1</v>
      </c>
      <c r="AN206" s="3">
        <v>1</v>
      </c>
      <c r="AO206" s="3">
        <v>1</v>
      </c>
      <c r="AP206" s="3">
        <v>1</v>
      </c>
      <c r="AQ206" s="3">
        <v>1</v>
      </c>
      <c r="AR206" s="3">
        <v>1</v>
      </c>
      <c r="AS206" s="3">
        <v>0</v>
      </c>
      <c r="AT206" s="3">
        <v>0</v>
      </c>
      <c r="AU206" s="3">
        <v>1</v>
      </c>
      <c r="AV206" s="3">
        <v>1</v>
      </c>
      <c r="AW206" s="3">
        <v>2</v>
      </c>
      <c r="AX206" s="3">
        <v>0</v>
      </c>
      <c r="AY206" s="3">
        <v>1</v>
      </c>
      <c r="AZ206" s="16">
        <f t="shared" si="80"/>
        <v>37</v>
      </c>
      <c r="BA206" s="17">
        <f t="shared" si="81"/>
        <v>0.80434782608695654</v>
      </c>
      <c r="BB206" s="17" t="str">
        <f t="shared" si="82"/>
        <v>Aukštesnysis</v>
      </c>
      <c r="BC206" s="16">
        <f t="shared" si="83"/>
        <v>10</v>
      </c>
      <c r="BD206" s="17">
        <f t="shared" si="84"/>
        <v>0.83333333333333337</v>
      </c>
      <c r="BE206" s="16">
        <f t="shared" si="85"/>
        <v>5</v>
      </c>
      <c r="BF206" s="17">
        <f t="shared" si="86"/>
        <v>0.625</v>
      </c>
      <c r="BG206" s="16">
        <f t="shared" si="87"/>
        <v>10</v>
      </c>
      <c r="BH206" s="17">
        <f t="shared" si="88"/>
        <v>0.90909090909090906</v>
      </c>
      <c r="BI206" s="16">
        <f t="shared" si="89"/>
        <v>5</v>
      </c>
      <c r="BJ206" s="17">
        <f t="shared" si="90"/>
        <v>1</v>
      </c>
      <c r="BK206" s="16">
        <f t="shared" si="91"/>
        <v>7</v>
      </c>
      <c r="BL206" s="17">
        <f t="shared" si="92"/>
        <v>0.7</v>
      </c>
      <c r="BM206" s="16">
        <f t="shared" si="93"/>
        <v>13</v>
      </c>
      <c r="BN206" s="17">
        <f t="shared" si="94"/>
        <v>0.76470588235294112</v>
      </c>
      <c r="BO206" s="16">
        <f t="shared" si="95"/>
        <v>17</v>
      </c>
      <c r="BP206" s="17">
        <f t="shared" si="96"/>
        <v>0.89473684210526316</v>
      </c>
      <c r="BQ206" s="16">
        <f t="shared" si="97"/>
        <v>7</v>
      </c>
      <c r="BR206" s="17">
        <f t="shared" si="98"/>
        <v>0.7</v>
      </c>
      <c r="BS206" s="16">
        <f t="shared" si="99"/>
        <v>10</v>
      </c>
    </row>
    <row r="207" spans="1:71">
      <c r="A207" s="68" t="s">
        <v>479</v>
      </c>
      <c r="B207" s="69">
        <v>808725</v>
      </c>
      <c r="C207" s="69">
        <v>25</v>
      </c>
      <c r="D207" s="70" t="s">
        <v>229</v>
      </c>
      <c r="E207" s="70" t="s">
        <v>510</v>
      </c>
      <c r="F207" s="35" t="s">
        <v>36</v>
      </c>
      <c r="G207" s="35"/>
      <c r="H207" s="35"/>
      <c r="I207" s="35"/>
      <c r="J207" s="3">
        <v>1</v>
      </c>
      <c r="K207" s="3">
        <v>0</v>
      </c>
      <c r="L207" s="3">
        <v>1</v>
      </c>
      <c r="M207" s="3">
        <v>1</v>
      </c>
      <c r="N207" s="3">
        <v>0</v>
      </c>
      <c r="O207" s="3">
        <v>1</v>
      </c>
      <c r="P207" s="3">
        <v>1</v>
      </c>
      <c r="Q207" s="3">
        <v>1</v>
      </c>
      <c r="R207" s="3">
        <v>1</v>
      </c>
      <c r="S207" s="3">
        <v>0</v>
      </c>
      <c r="T207" s="3">
        <v>1</v>
      </c>
      <c r="U207" s="3">
        <v>1</v>
      </c>
      <c r="V207" s="3">
        <v>1</v>
      </c>
      <c r="W207" s="3">
        <v>1</v>
      </c>
      <c r="X207" s="3">
        <v>1</v>
      </c>
      <c r="Y207" s="3">
        <v>1</v>
      </c>
      <c r="Z207" s="3">
        <v>1</v>
      </c>
      <c r="AA207" s="3">
        <v>1</v>
      </c>
      <c r="AB207" s="3">
        <v>1</v>
      </c>
      <c r="AC207" s="3">
        <v>1</v>
      </c>
      <c r="AD207" s="3">
        <v>1</v>
      </c>
      <c r="AE207" s="3">
        <v>2</v>
      </c>
      <c r="AF207" s="3">
        <v>1</v>
      </c>
      <c r="AG207" s="3">
        <v>0</v>
      </c>
      <c r="AH207" s="3">
        <v>1</v>
      </c>
      <c r="AI207" s="3">
        <v>1</v>
      </c>
      <c r="AJ207" s="3">
        <v>0</v>
      </c>
      <c r="AK207" s="3">
        <v>1</v>
      </c>
      <c r="AL207" s="3">
        <v>2</v>
      </c>
      <c r="AM207" s="3">
        <v>1</v>
      </c>
      <c r="AN207" s="3">
        <v>1</v>
      </c>
      <c r="AO207" s="3">
        <v>1</v>
      </c>
      <c r="AP207" s="3">
        <v>1</v>
      </c>
      <c r="AQ207" s="3">
        <v>1</v>
      </c>
      <c r="AR207" s="3">
        <v>0</v>
      </c>
      <c r="AS207" s="3">
        <v>0</v>
      </c>
      <c r="AT207" s="3">
        <v>0</v>
      </c>
      <c r="AU207" s="3">
        <v>1</v>
      </c>
      <c r="AV207" s="3">
        <v>1</v>
      </c>
      <c r="AW207" s="3">
        <v>2</v>
      </c>
      <c r="AX207" s="3">
        <v>1</v>
      </c>
      <c r="AY207" s="3">
        <v>1</v>
      </c>
      <c r="AZ207" s="16">
        <f t="shared" si="80"/>
        <v>37</v>
      </c>
      <c r="BA207" s="17">
        <f t="shared" si="81"/>
        <v>0.80434782608695654</v>
      </c>
      <c r="BB207" s="17" t="str">
        <f t="shared" si="82"/>
        <v>Aukštesnysis</v>
      </c>
      <c r="BC207" s="16">
        <f t="shared" si="83"/>
        <v>10</v>
      </c>
      <c r="BD207" s="17">
        <f t="shared" si="84"/>
        <v>0.83333333333333337</v>
      </c>
      <c r="BE207" s="16">
        <f t="shared" si="85"/>
        <v>6</v>
      </c>
      <c r="BF207" s="17">
        <f t="shared" si="86"/>
        <v>0.75</v>
      </c>
      <c r="BG207" s="16">
        <f t="shared" si="87"/>
        <v>10</v>
      </c>
      <c r="BH207" s="17">
        <f t="shared" si="88"/>
        <v>0.90909090909090906</v>
      </c>
      <c r="BI207" s="16">
        <f t="shared" si="89"/>
        <v>3</v>
      </c>
      <c r="BJ207" s="17">
        <f t="shared" si="90"/>
        <v>0.6</v>
      </c>
      <c r="BK207" s="16">
        <f t="shared" si="91"/>
        <v>8</v>
      </c>
      <c r="BL207" s="17">
        <f t="shared" si="92"/>
        <v>0.8</v>
      </c>
      <c r="BM207" s="16">
        <f t="shared" si="93"/>
        <v>13</v>
      </c>
      <c r="BN207" s="17">
        <f t="shared" si="94"/>
        <v>0.76470588235294112</v>
      </c>
      <c r="BO207" s="16">
        <f t="shared" si="95"/>
        <v>16</v>
      </c>
      <c r="BP207" s="17">
        <f t="shared" si="96"/>
        <v>0.84210526315789469</v>
      </c>
      <c r="BQ207" s="16">
        <f t="shared" si="97"/>
        <v>8</v>
      </c>
      <c r="BR207" s="17">
        <f t="shared" si="98"/>
        <v>0.8</v>
      </c>
      <c r="BS207" s="16">
        <f t="shared" si="99"/>
        <v>10</v>
      </c>
    </row>
    <row r="208" spans="1:71">
      <c r="A208" s="68" t="s">
        <v>479</v>
      </c>
      <c r="B208" s="69">
        <v>808726</v>
      </c>
      <c r="C208" s="69">
        <v>26</v>
      </c>
      <c r="D208" s="70" t="s">
        <v>511</v>
      </c>
      <c r="E208" s="70" t="s">
        <v>512</v>
      </c>
      <c r="F208" s="35" t="s">
        <v>32</v>
      </c>
      <c r="G208" s="35"/>
      <c r="H208" s="35"/>
      <c r="I208" s="35"/>
      <c r="J208" s="3">
        <v>1</v>
      </c>
      <c r="K208" s="3">
        <v>1</v>
      </c>
      <c r="L208" s="3">
        <v>0</v>
      </c>
      <c r="M208" s="3">
        <v>0</v>
      </c>
      <c r="N208" s="3">
        <v>0</v>
      </c>
      <c r="O208" s="3">
        <v>0</v>
      </c>
      <c r="P208" s="3">
        <v>1</v>
      </c>
      <c r="Q208" s="3">
        <v>1</v>
      </c>
      <c r="R208" s="3">
        <v>1</v>
      </c>
      <c r="S208" s="3">
        <v>0</v>
      </c>
      <c r="T208" s="3">
        <v>0</v>
      </c>
      <c r="U208" s="3">
        <v>1</v>
      </c>
      <c r="V208" s="3">
        <v>1</v>
      </c>
      <c r="W208" s="3">
        <v>1</v>
      </c>
      <c r="X208" s="3">
        <v>1</v>
      </c>
      <c r="Y208" s="3">
        <v>0</v>
      </c>
      <c r="Z208" s="3">
        <v>1</v>
      </c>
      <c r="AA208" s="3">
        <v>0</v>
      </c>
      <c r="AB208" s="3">
        <v>0</v>
      </c>
      <c r="AC208" s="3">
        <v>1</v>
      </c>
      <c r="AD208" s="3">
        <v>0</v>
      </c>
      <c r="AE208" s="3">
        <v>1</v>
      </c>
      <c r="AF208" s="3">
        <v>1</v>
      </c>
      <c r="AG208" s="3">
        <v>0</v>
      </c>
      <c r="AH208" s="3">
        <v>1</v>
      </c>
      <c r="AI208" s="3">
        <v>1</v>
      </c>
      <c r="AJ208" s="3">
        <v>0</v>
      </c>
      <c r="AK208" s="3">
        <v>1</v>
      </c>
      <c r="AL208" s="3">
        <v>0</v>
      </c>
      <c r="AM208" s="3">
        <v>1</v>
      </c>
      <c r="AN208" s="3">
        <v>1</v>
      </c>
      <c r="AO208" s="3">
        <v>1</v>
      </c>
      <c r="AP208" s="3">
        <v>1</v>
      </c>
      <c r="AQ208" s="3">
        <v>1</v>
      </c>
      <c r="AR208" s="3">
        <v>1</v>
      </c>
      <c r="AS208" s="3">
        <v>0</v>
      </c>
      <c r="AT208" s="3">
        <v>1</v>
      </c>
      <c r="AU208" s="3">
        <v>1</v>
      </c>
      <c r="AV208" s="3">
        <v>1</v>
      </c>
      <c r="AW208" s="3">
        <v>2</v>
      </c>
      <c r="AX208" s="3">
        <v>1</v>
      </c>
      <c r="AY208" s="3">
        <v>1</v>
      </c>
      <c r="AZ208" s="16">
        <f t="shared" si="80"/>
        <v>29</v>
      </c>
      <c r="BA208" s="17">
        <f t="shared" si="81"/>
        <v>0.63043478260869568</v>
      </c>
      <c r="BB208" s="17" t="str">
        <f t="shared" si="82"/>
        <v>Pagrindinis</v>
      </c>
      <c r="BC208" s="16">
        <f t="shared" si="83"/>
        <v>9</v>
      </c>
      <c r="BD208" s="17">
        <f t="shared" si="84"/>
        <v>0.75</v>
      </c>
      <c r="BE208" s="16">
        <f t="shared" si="85"/>
        <v>5</v>
      </c>
      <c r="BF208" s="17">
        <f t="shared" si="86"/>
        <v>0.625</v>
      </c>
      <c r="BG208" s="16">
        <f t="shared" si="87"/>
        <v>10</v>
      </c>
      <c r="BH208" s="17">
        <f t="shared" si="88"/>
        <v>0.90909090909090906</v>
      </c>
      <c r="BI208" s="16">
        <f t="shared" si="89"/>
        <v>1</v>
      </c>
      <c r="BJ208" s="17">
        <f t="shared" si="90"/>
        <v>0.2</v>
      </c>
      <c r="BK208" s="16">
        <f t="shared" si="91"/>
        <v>4</v>
      </c>
      <c r="BL208" s="17">
        <f t="shared" si="92"/>
        <v>0.4</v>
      </c>
      <c r="BM208" s="16">
        <f t="shared" si="93"/>
        <v>14</v>
      </c>
      <c r="BN208" s="17">
        <f t="shared" si="94"/>
        <v>0.82352941176470584</v>
      </c>
      <c r="BO208" s="16">
        <f t="shared" si="95"/>
        <v>11</v>
      </c>
      <c r="BP208" s="17">
        <f t="shared" si="96"/>
        <v>0.57894736842105265</v>
      </c>
      <c r="BQ208" s="16">
        <f t="shared" si="97"/>
        <v>4</v>
      </c>
      <c r="BR208" s="17">
        <f t="shared" si="98"/>
        <v>0.4</v>
      </c>
      <c r="BS208" s="16">
        <f t="shared" si="99"/>
        <v>8</v>
      </c>
    </row>
    <row r="209" spans="1:71">
      <c r="A209" s="68" t="s">
        <v>479</v>
      </c>
      <c r="B209" s="69">
        <v>808727</v>
      </c>
      <c r="C209" s="69">
        <v>27</v>
      </c>
      <c r="D209" s="70" t="s">
        <v>259</v>
      </c>
      <c r="E209" s="70" t="s">
        <v>513</v>
      </c>
      <c r="F209" s="35" t="s">
        <v>32</v>
      </c>
      <c r="G209" s="35"/>
      <c r="H209" s="35"/>
      <c r="I209" s="35"/>
      <c r="J209" s="3">
        <v>1</v>
      </c>
      <c r="K209" s="3">
        <v>1</v>
      </c>
      <c r="L209" s="3">
        <v>1</v>
      </c>
      <c r="M209" s="3">
        <v>1</v>
      </c>
      <c r="N209" s="3">
        <v>2</v>
      </c>
      <c r="O209" s="3">
        <v>1</v>
      </c>
      <c r="P209" s="3">
        <v>1</v>
      </c>
      <c r="Q209" s="3">
        <v>1</v>
      </c>
      <c r="R209" s="3">
        <v>1</v>
      </c>
      <c r="S209" s="3">
        <v>1</v>
      </c>
      <c r="T209" s="3">
        <v>1</v>
      </c>
      <c r="U209" s="3">
        <v>1</v>
      </c>
      <c r="V209" s="3">
        <v>1</v>
      </c>
      <c r="W209" s="3">
        <v>1</v>
      </c>
      <c r="X209" s="3">
        <v>1</v>
      </c>
      <c r="Y209" s="3">
        <v>1</v>
      </c>
      <c r="Z209" s="3">
        <v>1</v>
      </c>
      <c r="AA209" s="3">
        <v>1</v>
      </c>
      <c r="AB209" s="3">
        <v>1</v>
      </c>
      <c r="AC209" s="3">
        <v>1</v>
      </c>
      <c r="AD209" s="3">
        <v>1</v>
      </c>
      <c r="AE209" s="3">
        <v>2</v>
      </c>
      <c r="AF209" s="3">
        <v>1</v>
      </c>
      <c r="AG209" s="3">
        <v>1</v>
      </c>
      <c r="AH209" s="3">
        <v>1</v>
      </c>
      <c r="AI209" s="3">
        <v>1</v>
      </c>
      <c r="AJ209" s="3">
        <v>0</v>
      </c>
      <c r="AK209" s="3">
        <v>1</v>
      </c>
      <c r="AL209" s="3">
        <v>2</v>
      </c>
      <c r="AM209" s="3">
        <v>1</v>
      </c>
      <c r="AN209" s="3">
        <v>1</v>
      </c>
      <c r="AO209" s="3">
        <v>1</v>
      </c>
      <c r="AP209" s="3">
        <v>1</v>
      </c>
      <c r="AQ209" s="3">
        <v>1</v>
      </c>
      <c r="AR209" s="3">
        <v>1</v>
      </c>
      <c r="AS209" s="3">
        <v>1</v>
      </c>
      <c r="AT209" s="3">
        <v>0</v>
      </c>
      <c r="AU209" s="3">
        <v>1</v>
      </c>
      <c r="AV209" s="3">
        <v>1</v>
      </c>
      <c r="AW209" s="3">
        <v>2</v>
      </c>
      <c r="AX209" s="3">
        <v>0</v>
      </c>
      <c r="AY209" s="3">
        <v>1</v>
      </c>
      <c r="AZ209" s="16">
        <f t="shared" si="80"/>
        <v>43</v>
      </c>
      <c r="BA209" s="17">
        <f t="shared" si="81"/>
        <v>0.93478260869565222</v>
      </c>
      <c r="BB209" s="17" t="str">
        <f t="shared" si="82"/>
        <v>Aukštesnysis</v>
      </c>
      <c r="BC209" s="16">
        <f t="shared" si="83"/>
        <v>11</v>
      </c>
      <c r="BD209" s="17">
        <f t="shared" si="84"/>
        <v>0.91666666666666663</v>
      </c>
      <c r="BE209" s="16">
        <f t="shared" si="85"/>
        <v>7</v>
      </c>
      <c r="BF209" s="17">
        <f t="shared" si="86"/>
        <v>0.875</v>
      </c>
      <c r="BG209" s="16">
        <f t="shared" si="87"/>
        <v>10</v>
      </c>
      <c r="BH209" s="17">
        <f t="shared" si="88"/>
        <v>0.90909090909090906</v>
      </c>
      <c r="BI209" s="16">
        <f t="shared" si="89"/>
        <v>5</v>
      </c>
      <c r="BJ209" s="17">
        <f t="shared" si="90"/>
        <v>1</v>
      </c>
      <c r="BK209" s="16">
        <f t="shared" si="91"/>
        <v>10</v>
      </c>
      <c r="BL209" s="17">
        <f t="shared" si="92"/>
        <v>1</v>
      </c>
      <c r="BM209" s="16">
        <f t="shared" si="93"/>
        <v>15</v>
      </c>
      <c r="BN209" s="17">
        <f t="shared" si="94"/>
        <v>0.88235294117647056</v>
      </c>
      <c r="BO209" s="16">
        <f t="shared" si="95"/>
        <v>18</v>
      </c>
      <c r="BP209" s="17">
        <f t="shared" si="96"/>
        <v>0.94736842105263153</v>
      </c>
      <c r="BQ209" s="16">
        <f t="shared" si="97"/>
        <v>10</v>
      </c>
      <c r="BR209" s="17">
        <f t="shared" si="98"/>
        <v>1</v>
      </c>
      <c r="BS209" s="16">
        <f t="shared" si="99"/>
        <v>10</v>
      </c>
    </row>
    <row r="210" spans="1:71">
      <c r="A210" s="68" t="s">
        <v>479</v>
      </c>
      <c r="B210" s="69">
        <v>808728</v>
      </c>
      <c r="C210" s="69">
        <v>28</v>
      </c>
      <c r="D210" s="70" t="s">
        <v>278</v>
      </c>
      <c r="E210" s="70" t="s">
        <v>514</v>
      </c>
      <c r="F210" s="35" t="s">
        <v>32</v>
      </c>
      <c r="G210" s="35"/>
      <c r="H210" s="35"/>
      <c r="I210" s="35"/>
      <c r="J210" s="3">
        <v>1</v>
      </c>
      <c r="K210" s="3">
        <v>1</v>
      </c>
      <c r="L210" s="3">
        <v>1</v>
      </c>
      <c r="M210" s="3">
        <v>1</v>
      </c>
      <c r="N210" s="3">
        <v>1</v>
      </c>
      <c r="O210" s="3">
        <v>1</v>
      </c>
      <c r="P210" s="3">
        <v>1</v>
      </c>
      <c r="Q210" s="3">
        <v>1</v>
      </c>
      <c r="R210" s="3">
        <v>1</v>
      </c>
      <c r="S210" s="3">
        <v>1</v>
      </c>
      <c r="T210" s="3">
        <v>1</v>
      </c>
      <c r="U210" s="3">
        <v>1</v>
      </c>
      <c r="V210" s="3">
        <v>1</v>
      </c>
      <c r="W210" s="3">
        <v>1</v>
      </c>
      <c r="X210" s="3">
        <v>1</v>
      </c>
      <c r="Y210" s="3">
        <v>1</v>
      </c>
      <c r="Z210" s="3">
        <v>1</v>
      </c>
      <c r="AA210" s="3">
        <v>1</v>
      </c>
      <c r="AB210" s="3">
        <v>1</v>
      </c>
      <c r="AC210" s="3">
        <v>1</v>
      </c>
      <c r="AD210" s="3">
        <v>1</v>
      </c>
      <c r="AE210" s="3">
        <v>2</v>
      </c>
      <c r="AF210" s="3">
        <v>1</v>
      </c>
      <c r="AG210" s="3">
        <v>0</v>
      </c>
      <c r="AH210" s="3">
        <v>1</v>
      </c>
      <c r="AI210" s="3">
        <v>1</v>
      </c>
      <c r="AJ210" s="3">
        <v>1</v>
      </c>
      <c r="AK210" s="3">
        <v>1</v>
      </c>
      <c r="AL210" s="3">
        <v>2</v>
      </c>
      <c r="AM210" s="3">
        <v>1</v>
      </c>
      <c r="AN210" s="3">
        <v>1</v>
      </c>
      <c r="AO210" s="3">
        <v>1</v>
      </c>
      <c r="AP210" s="3">
        <v>1</v>
      </c>
      <c r="AQ210" s="3">
        <v>1</v>
      </c>
      <c r="AR210" s="3">
        <v>0</v>
      </c>
      <c r="AS210" s="3">
        <v>0</v>
      </c>
      <c r="AT210" s="3">
        <v>0</v>
      </c>
      <c r="AU210" s="3">
        <v>1</v>
      </c>
      <c r="AV210" s="3">
        <v>0</v>
      </c>
      <c r="AW210" s="3">
        <v>2</v>
      </c>
      <c r="AX210" s="3">
        <v>1</v>
      </c>
      <c r="AY210" s="3">
        <v>0</v>
      </c>
      <c r="AZ210" s="16">
        <f t="shared" si="80"/>
        <v>39</v>
      </c>
      <c r="BA210" s="17">
        <f t="shared" si="81"/>
        <v>0.84782608695652173</v>
      </c>
      <c r="BB210" s="17" t="str">
        <f t="shared" si="82"/>
        <v>Aukštesnysis</v>
      </c>
      <c r="BC210" s="16">
        <f t="shared" si="83"/>
        <v>12</v>
      </c>
      <c r="BD210" s="17">
        <f t="shared" si="84"/>
        <v>1</v>
      </c>
      <c r="BE210" s="16">
        <f t="shared" si="85"/>
        <v>6</v>
      </c>
      <c r="BF210" s="17">
        <f t="shared" si="86"/>
        <v>0.75</v>
      </c>
      <c r="BG210" s="16">
        <f t="shared" si="87"/>
        <v>9</v>
      </c>
      <c r="BH210" s="17">
        <f t="shared" si="88"/>
        <v>0.81818181818181823</v>
      </c>
      <c r="BI210" s="16">
        <f t="shared" si="89"/>
        <v>4</v>
      </c>
      <c r="BJ210" s="17">
        <f t="shared" si="90"/>
        <v>0.8</v>
      </c>
      <c r="BK210" s="16">
        <f t="shared" si="91"/>
        <v>8</v>
      </c>
      <c r="BL210" s="17">
        <f t="shared" si="92"/>
        <v>0.8</v>
      </c>
      <c r="BM210" s="16">
        <f t="shared" si="93"/>
        <v>13</v>
      </c>
      <c r="BN210" s="17">
        <f t="shared" si="94"/>
        <v>0.76470588235294112</v>
      </c>
      <c r="BO210" s="16">
        <f t="shared" si="95"/>
        <v>18</v>
      </c>
      <c r="BP210" s="17">
        <f t="shared" si="96"/>
        <v>0.94736842105263153</v>
      </c>
      <c r="BQ210" s="16">
        <f t="shared" si="97"/>
        <v>8</v>
      </c>
      <c r="BR210" s="17">
        <f t="shared" si="98"/>
        <v>0.8</v>
      </c>
      <c r="BS210" s="16">
        <f t="shared" si="99"/>
        <v>10</v>
      </c>
    </row>
    <row r="211" spans="1:71">
      <c r="A211" s="68" t="s">
        <v>479</v>
      </c>
      <c r="B211" s="69">
        <v>808729</v>
      </c>
      <c r="C211" s="69">
        <v>29</v>
      </c>
      <c r="D211" s="70" t="s">
        <v>323</v>
      </c>
      <c r="E211" s="70" t="s">
        <v>515</v>
      </c>
      <c r="F211" s="35" t="s">
        <v>32</v>
      </c>
      <c r="G211" s="35" t="s">
        <v>34</v>
      </c>
      <c r="H211" s="35" t="s">
        <v>34</v>
      </c>
      <c r="I211" s="35"/>
      <c r="J211" s="3">
        <v>0</v>
      </c>
      <c r="K211" s="3">
        <v>0</v>
      </c>
      <c r="L211" s="3">
        <v>1</v>
      </c>
      <c r="M211" s="3">
        <v>1</v>
      </c>
      <c r="N211" s="3">
        <v>0</v>
      </c>
      <c r="O211" s="3">
        <v>0</v>
      </c>
      <c r="P211" s="3">
        <v>0</v>
      </c>
      <c r="Q211" s="3">
        <v>0</v>
      </c>
      <c r="R211" s="3">
        <v>0</v>
      </c>
      <c r="S211" s="3">
        <v>0</v>
      </c>
      <c r="T211" s="3">
        <v>0</v>
      </c>
      <c r="U211" s="3">
        <v>0</v>
      </c>
      <c r="V211" s="3">
        <v>0</v>
      </c>
      <c r="W211" s="3">
        <v>0</v>
      </c>
      <c r="X211" s="3">
        <v>0</v>
      </c>
      <c r="Y211" s="3">
        <v>0</v>
      </c>
      <c r="Z211" s="3">
        <v>0</v>
      </c>
      <c r="AA211" s="3">
        <v>0</v>
      </c>
      <c r="AB211" s="3">
        <v>0</v>
      </c>
      <c r="AC211" s="3">
        <v>0</v>
      </c>
      <c r="AD211" s="3">
        <v>0</v>
      </c>
      <c r="AE211" s="3">
        <v>0</v>
      </c>
      <c r="AF211" s="3">
        <v>0</v>
      </c>
      <c r="AG211" s="3">
        <v>0</v>
      </c>
      <c r="AH211" s="3">
        <v>0</v>
      </c>
      <c r="AI211" s="3">
        <v>0</v>
      </c>
      <c r="AJ211" s="3">
        <v>0</v>
      </c>
      <c r="AK211" s="3">
        <v>0</v>
      </c>
      <c r="AL211" s="3">
        <v>0</v>
      </c>
      <c r="AM211" s="3">
        <v>1</v>
      </c>
      <c r="AN211" s="3">
        <v>0</v>
      </c>
      <c r="AO211" s="3">
        <v>1</v>
      </c>
      <c r="AP211" s="3">
        <v>0</v>
      </c>
      <c r="AQ211" s="3">
        <v>0</v>
      </c>
      <c r="AR211" s="3">
        <v>0</v>
      </c>
      <c r="AS211" s="3">
        <v>0</v>
      </c>
      <c r="AT211" s="3">
        <v>0</v>
      </c>
      <c r="AU211" s="3">
        <v>0</v>
      </c>
      <c r="AV211" s="3">
        <v>0</v>
      </c>
      <c r="AW211" s="3">
        <v>0</v>
      </c>
      <c r="AX211" s="3">
        <v>0</v>
      </c>
      <c r="AY211" s="3">
        <v>0</v>
      </c>
      <c r="AZ211" s="16">
        <f t="shared" si="80"/>
        <v>4</v>
      </c>
      <c r="BA211" s="17">
        <f t="shared" si="81"/>
        <v>8.6956521739130432E-2</v>
      </c>
      <c r="BB211" s="17" t="str">
        <f t="shared" si="82"/>
        <v>Nepatenkinamas</v>
      </c>
      <c r="BC211" s="16">
        <f t="shared" si="83"/>
        <v>0</v>
      </c>
      <c r="BD211" s="17">
        <f t="shared" si="84"/>
        <v>0</v>
      </c>
      <c r="BE211" s="16">
        <f t="shared" si="85"/>
        <v>0</v>
      </c>
      <c r="BF211" s="17">
        <f t="shared" si="86"/>
        <v>0</v>
      </c>
      <c r="BG211" s="16">
        <f t="shared" si="87"/>
        <v>1</v>
      </c>
      <c r="BH211" s="17">
        <f t="shared" si="88"/>
        <v>9.0909090909090912E-2</v>
      </c>
      <c r="BI211" s="16">
        <f t="shared" si="89"/>
        <v>2</v>
      </c>
      <c r="BJ211" s="17">
        <f t="shared" si="90"/>
        <v>0.4</v>
      </c>
      <c r="BK211" s="16">
        <f t="shared" si="91"/>
        <v>1</v>
      </c>
      <c r="BL211" s="17">
        <f t="shared" si="92"/>
        <v>0.1</v>
      </c>
      <c r="BM211" s="16">
        <f t="shared" si="93"/>
        <v>1</v>
      </c>
      <c r="BN211" s="17">
        <f t="shared" si="94"/>
        <v>5.8823529411764705E-2</v>
      </c>
      <c r="BO211" s="16">
        <f t="shared" si="95"/>
        <v>2</v>
      </c>
      <c r="BP211" s="17">
        <f t="shared" si="96"/>
        <v>0.10526315789473684</v>
      </c>
      <c r="BQ211" s="16">
        <f t="shared" si="97"/>
        <v>1</v>
      </c>
      <c r="BR211" s="17">
        <f t="shared" si="98"/>
        <v>0.1</v>
      </c>
      <c r="BS211" s="16">
        <f t="shared" si="99"/>
        <v>1</v>
      </c>
    </row>
    <row r="212" spans="1:71">
      <c r="A212" s="68" t="s">
        <v>479</v>
      </c>
      <c r="B212" s="69">
        <v>808730</v>
      </c>
      <c r="C212" s="69">
        <v>30</v>
      </c>
      <c r="D212" s="70" t="s">
        <v>451</v>
      </c>
      <c r="E212" s="70" t="s">
        <v>516</v>
      </c>
      <c r="F212" s="35" t="s">
        <v>32</v>
      </c>
      <c r="G212" s="35" t="s">
        <v>34</v>
      </c>
      <c r="H212" s="35" t="s">
        <v>34</v>
      </c>
      <c r="I212" s="35" t="s">
        <v>34</v>
      </c>
      <c r="J212" s="3">
        <v>1</v>
      </c>
      <c r="K212" s="3">
        <v>1</v>
      </c>
      <c r="L212" s="3">
        <v>1</v>
      </c>
      <c r="M212" s="3">
        <v>0</v>
      </c>
      <c r="N212" s="3">
        <v>1</v>
      </c>
      <c r="O212" s="3">
        <v>1</v>
      </c>
      <c r="P212" s="3">
        <v>1</v>
      </c>
      <c r="Q212" s="3">
        <v>1</v>
      </c>
      <c r="R212" s="3">
        <v>1</v>
      </c>
      <c r="S212" s="3">
        <v>0</v>
      </c>
      <c r="T212" s="3">
        <v>1</v>
      </c>
      <c r="U212" s="3">
        <v>1</v>
      </c>
      <c r="V212" s="3">
        <v>1</v>
      </c>
      <c r="W212" s="3">
        <v>1</v>
      </c>
      <c r="X212" s="3">
        <v>1</v>
      </c>
      <c r="Y212" s="3">
        <v>1</v>
      </c>
      <c r="Z212" s="3">
        <v>1</v>
      </c>
      <c r="AA212" s="3">
        <v>0</v>
      </c>
      <c r="AB212" s="3">
        <v>0</v>
      </c>
      <c r="AC212" s="3">
        <v>1</v>
      </c>
      <c r="AD212" s="3">
        <v>1</v>
      </c>
      <c r="AE212" s="3">
        <v>2</v>
      </c>
      <c r="AF212" s="3">
        <v>0</v>
      </c>
      <c r="AG212" s="3">
        <v>0</v>
      </c>
      <c r="AH212" s="3">
        <v>0</v>
      </c>
      <c r="AI212" s="3">
        <v>1</v>
      </c>
      <c r="AJ212" s="3">
        <v>1</v>
      </c>
      <c r="AK212" s="3">
        <v>1</v>
      </c>
      <c r="AL212" s="3">
        <v>2</v>
      </c>
      <c r="AM212" s="3">
        <v>1</v>
      </c>
      <c r="AN212" s="3">
        <v>1</v>
      </c>
      <c r="AO212" s="3">
        <v>1</v>
      </c>
      <c r="AP212" s="3">
        <v>1</v>
      </c>
      <c r="AQ212" s="3">
        <v>0</v>
      </c>
      <c r="AR212" s="3">
        <v>1</v>
      </c>
      <c r="AS212" s="3">
        <v>1</v>
      </c>
      <c r="AT212" s="3">
        <v>1</v>
      </c>
      <c r="AU212" s="3">
        <v>1</v>
      </c>
      <c r="AV212" s="3">
        <v>1</v>
      </c>
      <c r="AW212" s="3">
        <v>2</v>
      </c>
      <c r="AX212" s="3">
        <v>1</v>
      </c>
      <c r="AY212" s="3">
        <v>0</v>
      </c>
      <c r="AZ212" s="16">
        <f t="shared" si="80"/>
        <v>36</v>
      </c>
      <c r="BA212" s="17">
        <f t="shared" si="81"/>
        <v>0.78260869565217395</v>
      </c>
      <c r="BB212" s="17" t="str">
        <f t="shared" si="82"/>
        <v>Pagrindinis</v>
      </c>
      <c r="BC212" s="16">
        <f t="shared" si="83"/>
        <v>12</v>
      </c>
      <c r="BD212" s="17">
        <f t="shared" si="84"/>
        <v>1</v>
      </c>
      <c r="BE212" s="16">
        <f t="shared" si="85"/>
        <v>7</v>
      </c>
      <c r="BF212" s="17">
        <f t="shared" si="86"/>
        <v>0.875</v>
      </c>
      <c r="BG212" s="16">
        <f t="shared" si="87"/>
        <v>9</v>
      </c>
      <c r="BH212" s="17">
        <f t="shared" si="88"/>
        <v>0.81818181818181823</v>
      </c>
      <c r="BI212" s="16">
        <f t="shared" si="89"/>
        <v>2</v>
      </c>
      <c r="BJ212" s="17">
        <f t="shared" si="90"/>
        <v>0.4</v>
      </c>
      <c r="BK212" s="16">
        <f t="shared" si="91"/>
        <v>6</v>
      </c>
      <c r="BL212" s="17">
        <f t="shared" si="92"/>
        <v>0.6</v>
      </c>
      <c r="BM212" s="16">
        <f t="shared" si="93"/>
        <v>14</v>
      </c>
      <c r="BN212" s="17">
        <f t="shared" si="94"/>
        <v>0.82352941176470584</v>
      </c>
      <c r="BO212" s="16">
        <f t="shared" si="95"/>
        <v>16</v>
      </c>
      <c r="BP212" s="17">
        <f t="shared" si="96"/>
        <v>0.84210526315789469</v>
      </c>
      <c r="BQ212" s="16">
        <f t="shared" si="97"/>
        <v>6</v>
      </c>
      <c r="BR212" s="17">
        <f t="shared" si="98"/>
        <v>0.6</v>
      </c>
      <c r="BS212" s="16">
        <f t="shared" si="99"/>
        <v>9</v>
      </c>
    </row>
  </sheetData>
  <mergeCells count="11">
    <mergeCell ref="BQ2:BR2"/>
    <mergeCell ref="BC1:BL1"/>
    <mergeCell ref="BM1:BR1"/>
    <mergeCell ref="AZ2:BA2"/>
    <mergeCell ref="BC2:BD2"/>
    <mergeCell ref="BE2:BF2"/>
    <mergeCell ref="BG2:BH2"/>
    <mergeCell ref="BI2:BJ2"/>
    <mergeCell ref="BK2:BL2"/>
    <mergeCell ref="BM2:BN2"/>
    <mergeCell ref="BO2:BP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12"/>
  <sheetViews>
    <sheetView workbookViewId="0">
      <pane xSplit="9" ySplit="2" topLeftCell="J51" activePane="bottomRight" state="frozen"/>
      <selection activeCell="A16" sqref="A16:XFD26"/>
      <selection pane="topRight" activeCell="A16" sqref="A16:XFD26"/>
      <selection pane="bottomLeft" activeCell="A16" sqref="A16:XFD26"/>
      <selection pane="bottomRight" activeCell="A16" sqref="A16:XFD26"/>
    </sheetView>
  </sheetViews>
  <sheetFormatPr defaultRowHeight="15"/>
  <cols>
    <col min="1" max="1" width="5" style="11" bestFit="1" customWidth="1"/>
    <col min="2" max="2" width="9.140625" style="11" hidden="1" customWidth="1"/>
    <col min="3" max="3" width="3.42578125" style="11" bestFit="1" customWidth="1"/>
    <col min="4" max="4" width="11.28515625" style="13" bestFit="1" customWidth="1"/>
    <col min="5" max="5" width="14" style="13" bestFit="1" customWidth="1"/>
    <col min="6" max="6" width="4.5703125" style="11" bestFit="1" customWidth="1"/>
    <col min="7" max="9" width="3" style="11" customWidth="1"/>
    <col min="10" max="25" width="4.42578125" style="24" customWidth="1"/>
    <col min="26" max="27" width="7.42578125" style="24" customWidth="1"/>
    <col min="28" max="28" width="16.140625" style="24" bestFit="1" customWidth="1"/>
    <col min="29" max="38" width="8.28515625" style="24" customWidth="1"/>
    <col min="39" max="42" width="7.85546875" style="24" customWidth="1"/>
    <col min="43" max="16384" width="9.140625" style="24"/>
  </cols>
  <sheetData>
    <row r="1" spans="1:43">
      <c r="A1" s="14" t="s">
        <v>208</v>
      </c>
      <c r="J1" s="30">
        <v>2</v>
      </c>
      <c r="K1" s="30">
        <v>3</v>
      </c>
      <c r="L1" s="30">
        <v>1</v>
      </c>
      <c r="M1" s="30">
        <v>1</v>
      </c>
      <c r="N1" s="30">
        <v>1</v>
      </c>
      <c r="O1" s="30">
        <v>1</v>
      </c>
      <c r="P1" s="30">
        <v>1</v>
      </c>
      <c r="Q1" s="30">
        <v>2</v>
      </c>
      <c r="R1" s="30">
        <v>3</v>
      </c>
      <c r="S1" s="30">
        <v>2</v>
      </c>
      <c r="T1" s="30">
        <v>1</v>
      </c>
      <c r="U1" s="30">
        <v>2</v>
      </c>
      <c r="V1" s="30">
        <v>1</v>
      </c>
      <c r="W1" s="30">
        <v>1</v>
      </c>
      <c r="X1" s="30">
        <v>2</v>
      </c>
      <c r="Y1" s="30">
        <v>1</v>
      </c>
      <c r="Z1" s="31"/>
      <c r="AA1" s="32"/>
      <c r="AB1" s="33"/>
      <c r="AC1" s="75" t="s">
        <v>24</v>
      </c>
      <c r="AD1" s="76"/>
      <c r="AE1" s="76"/>
      <c r="AF1" s="76"/>
      <c r="AG1" s="76"/>
      <c r="AH1" s="76"/>
      <c r="AI1" s="76"/>
      <c r="AJ1" s="76"/>
      <c r="AK1" s="76"/>
      <c r="AL1" s="77"/>
      <c r="AM1" s="83" t="s">
        <v>13</v>
      </c>
      <c r="AN1" s="84"/>
      <c r="AO1" s="84"/>
      <c r="AP1" s="85"/>
      <c r="AQ1" s="33"/>
    </row>
    <row r="2" spans="1:43" ht="38.25" customHeight="1">
      <c r="A2" s="12" t="s">
        <v>7</v>
      </c>
      <c r="B2" s="12" t="s">
        <v>26</v>
      </c>
      <c r="C2" s="12" t="s">
        <v>27</v>
      </c>
      <c r="D2" s="9" t="s">
        <v>28</v>
      </c>
      <c r="E2" s="9" t="s">
        <v>29</v>
      </c>
      <c r="F2" s="12" t="s">
        <v>2</v>
      </c>
      <c r="G2" s="12" t="s">
        <v>30</v>
      </c>
      <c r="H2" s="12" t="s">
        <v>31</v>
      </c>
      <c r="I2" s="12" t="s">
        <v>137</v>
      </c>
      <c r="J2" s="36" t="s">
        <v>44</v>
      </c>
      <c r="K2" s="36" t="s">
        <v>45</v>
      </c>
      <c r="L2" s="36" t="s">
        <v>46</v>
      </c>
      <c r="M2" s="36" t="s">
        <v>47</v>
      </c>
      <c r="N2" s="36" t="s">
        <v>48</v>
      </c>
      <c r="O2" s="36" t="s">
        <v>49</v>
      </c>
      <c r="P2" s="36" t="s">
        <v>50</v>
      </c>
      <c r="Q2" s="36" t="s">
        <v>51</v>
      </c>
      <c r="R2" s="36" t="s">
        <v>148</v>
      </c>
      <c r="S2" s="36" t="s">
        <v>149</v>
      </c>
      <c r="T2" s="36" t="s">
        <v>52</v>
      </c>
      <c r="U2" s="36" t="s">
        <v>53</v>
      </c>
      <c r="V2" s="36" t="s">
        <v>54</v>
      </c>
      <c r="W2" s="36" t="s">
        <v>55</v>
      </c>
      <c r="X2" s="36" t="s">
        <v>56</v>
      </c>
      <c r="Y2" s="36" t="s">
        <v>57</v>
      </c>
      <c r="Z2" s="81" t="s">
        <v>4</v>
      </c>
      <c r="AA2" s="82"/>
      <c r="AB2" s="15" t="s">
        <v>5</v>
      </c>
      <c r="AC2" s="73" t="s">
        <v>150</v>
      </c>
      <c r="AD2" s="74"/>
      <c r="AE2" s="73" t="s">
        <v>151</v>
      </c>
      <c r="AF2" s="74"/>
      <c r="AG2" s="73" t="s">
        <v>152</v>
      </c>
      <c r="AH2" s="74"/>
      <c r="AI2" s="73" t="s">
        <v>153</v>
      </c>
      <c r="AJ2" s="74"/>
      <c r="AK2" s="73" t="s">
        <v>154</v>
      </c>
      <c r="AL2" s="74"/>
      <c r="AM2" s="73" t="s">
        <v>155</v>
      </c>
      <c r="AN2" s="74"/>
      <c r="AO2" s="73" t="s">
        <v>18</v>
      </c>
      <c r="AP2" s="74"/>
      <c r="AQ2" s="15" t="s">
        <v>95</v>
      </c>
    </row>
    <row r="3" spans="1:43">
      <c r="A3" s="68" t="s">
        <v>134</v>
      </c>
      <c r="B3" s="69">
        <v>808101</v>
      </c>
      <c r="C3" s="69">
        <v>1</v>
      </c>
      <c r="D3" s="70" t="s">
        <v>209</v>
      </c>
      <c r="E3" s="70" t="s">
        <v>210</v>
      </c>
      <c r="F3" s="35" t="s">
        <v>32</v>
      </c>
      <c r="G3" s="35"/>
      <c r="H3" s="35"/>
      <c r="I3" s="35"/>
      <c r="J3" s="3">
        <v>2</v>
      </c>
      <c r="K3" s="3">
        <v>1</v>
      </c>
      <c r="L3" s="3">
        <v>1</v>
      </c>
      <c r="M3" s="3">
        <v>0</v>
      </c>
      <c r="N3" s="3">
        <v>1</v>
      </c>
      <c r="O3" s="3">
        <v>0</v>
      </c>
      <c r="P3" s="3">
        <v>1</v>
      </c>
      <c r="Q3" s="3">
        <v>1</v>
      </c>
      <c r="R3" s="3">
        <v>0</v>
      </c>
      <c r="S3" s="3">
        <v>2</v>
      </c>
      <c r="T3" s="3">
        <v>1</v>
      </c>
      <c r="U3" s="3">
        <v>2</v>
      </c>
      <c r="V3" s="3">
        <v>1</v>
      </c>
      <c r="W3" s="3">
        <v>0</v>
      </c>
      <c r="X3" s="3">
        <v>0</v>
      </c>
      <c r="Y3" s="3">
        <v>1</v>
      </c>
      <c r="Z3" s="16">
        <f>IF((COUNTA(J3:Y3))&gt;0,(SUM(J3:Y3)), "Tuščias")</f>
        <v>14</v>
      </c>
      <c r="AA3" s="17">
        <f>IF((COUNTA(J3:Y3))&gt;0,(Z3/25 ), "Tuščias")</f>
        <v>0.56000000000000005</v>
      </c>
      <c r="AB3" s="17" t="str">
        <f t="shared" ref="AB3:AB34" si="0">IF(Z3&lt;=6,"Nepatenkinamas",IF(Z3&lt;=14,"Patenkinamas", IF(Z3&lt;=20,"Pagrindinis", IF(Z3&lt;=25, "Aukštesnysis", "Neatliko")) ))</f>
        <v>Patenkinamas</v>
      </c>
      <c r="AC3" s="16">
        <f>IF((COUNTA(J3:Y3))&gt;0,(P3+S3+Y3), "Tuščias")</f>
        <v>4</v>
      </c>
      <c r="AD3" s="17">
        <f>IF((COUNTA(J3:Y3))&gt;0,(AC3/4), "Tuščias")</f>
        <v>1</v>
      </c>
      <c r="AE3" s="16">
        <f>IF((COUNTA(J3:Y3))&gt;0,(J3+L3+T3+U3+V3+W3), "Tuščias")</f>
        <v>7</v>
      </c>
      <c r="AF3" s="17">
        <f>IF((COUNTA(J3:Y3))&gt;0,(AE3/8), "Tuščias")</f>
        <v>0.875</v>
      </c>
      <c r="AG3" s="16">
        <f>IF((COUNTA(J3:Y3))&gt;0,(O3+X3), "Tuščias")</f>
        <v>0</v>
      </c>
      <c r="AH3" s="17">
        <f>IF((COUNTA(J3:Y3))&gt;0,(AG3/3), "Tuščias")</f>
        <v>0</v>
      </c>
      <c r="AI3" s="16">
        <f xml:space="preserve"> IF((COUNTA(J3:Y3))&gt;0,(K3+M3+N3), "Tuščias")</f>
        <v>2</v>
      </c>
      <c r="AJ3" s="17">
        <f>IF((COUNTA(J3:Y3))&gt;0,(AI3/5), "Tuščias")</f>
        <v>0.4</v>
      </c>
      <c r="AK3" s="16">
        <f xml:space="preserve"> IF((COUNTA(J3:Y3))&gt;0,(Q3+R3), "Tuščias")</f>
        <v>1</v>
      </c>
      <c r="AL3" s="17">
        <f>IF((COUNTA(J3:Y3))&gt;0,(AK3/5), "Tuščias")</f>
        <v>0.2</v>
      </c>
      <c r="AM3" s="16">
        <f xml:space="preserve"> IF((COUNTA(J3:Y3))&gt;0,(J3+Q3+R3+T3+U3+V3+W3), "Tuščias")</f>
        <v>7</v>
      </c>
      <c r="AN3" s="17">
        <f>IF((COUNTA(J3:Y3))&gt;0,(AM3/12), "Tuščias")</f>
        <v>0.58333333333333337</v>
      </c>
      <c r="AO3" s="16">
        <f>IF((COUNTA(J3:Y3))&gt;0,(K3+L3+M3+N3+O3+P3+S3+X3+Y3), "Tuščias")</f>
        <v>7</v>
      </c>
      <c r="AP3" s="17">
        <f>IF((COUNTA(J3:Y3))&gt;0,(AO3/13), "Tuščias")</f>
        <v>0.53846153846153844</v>
      </c>
      <c r="AQ3" s="16">
        <f>IF(Z3&lt;=11,1,IF(Z3&lt;=15,2, IF(Z3&lt;=18,3, IF(Z3&lt;=25, 4, "Tuščias")) ))</f>
        <v>2</v>
      </c>
    </row>
    <row r="4" spans="1:43">
      <c r="A4" s="68" t="s">
        <v>134</v>
      </c>
      <c r="B4" s="69">
        <v>808102</v>
      </c>
      <c r="C4" s="69">
        <v>2</v>
      </c>
      <c r="D4" s="70" t="s">
        <v>211</v>
      </c>
      <c r="E4" s="70" t="s">
        <v>212</v>
      </c>
      <c r="F4" s="35" t="s">
        <v>36</v>
      </c>
      <c r="G4" s="35"/>
      <c r="H4" s="35"/>
      <c r="I4" s="35"/>
      <c r="J4" s="3">
        <v>2</v>
      </c>
      <c r="K4" s="3">
        <v>3</v>
      </c>
      <c r="L4" s="3">
        <v>1</v>
      </c>
      <c r="M4" s="3">
        <v>1</v>
      </c>
      <c r="N4" s="3">
        <v>1</v>
      </c>
      <c r="O4" s="3">
        <v>1</v>
      </c>
      <c r="P4" s="3">
        <v>1</v>
      </c>
      <c r="Q4" s="3">
        <v>2</v>
      </c>
      <c r="R4" s="3">
        <v>3</v>
      </c>
      <c r="S4" s="3">
        <v>1</v>
      </c>
      <c r="T4" s="3">
        <v>1</v>
      </c>
      <c r="U4" s="3">
        <v>2</v>
      </c>
      <c r="V4" s="3">
        <v>1</v>
      </c>
      <c r="W4" s="3">
        <v>0</v>
      </c>
      <c r="X4" s="3">
        <v>1</v>
      </c>
      <c r="Y4" s="3">
        <v>1</v>
      </c>
      <c r="Z4" s="16">
        <f t="shared" ref="Z4:Z45" si="1">IF((COUNTA(J4:Y4))&gt;0,(SUM(J4:Y4)), "Tuščias")</f>
        <v>22</v>
      </c>
      <c r="AA4" s="17">
        <f t="shared" ref="AA4:AA45" si="2">IF((COUNTA(J4:Y4))&gt;0,(Z4/25 ), "Tuščias")</f>
        <v>0.88</v>
      </c>
      <c r="AB4" s="17" t="str">
        <f t="shared" si="0"/>
        <v>Aukštesnysis</v>
      </c>
      <c r="AC4" s="16">
        <f t="shared" ref="AC4:AC45" si="3">IF((COUNTA(J4:Y4))&gt;0,(P4+S4+Y4), "Tuščias")</f>
        <v>3</v>
      </c>
      <c r="AD4" s="17">
        <f t="shared" ref="AD4:AD45" si="4">IF((COUNTA(J4:Y4))&gt;0,(AC4/4), "Tuščias")</f>
        <v>0.75</v>
      </c>
      <c r="AE4" s="16">
        <f t="shared" ref="AE4:AE45" si="5">IF((COUNTA(J4:Y4))&gt;0,(J4+L4+T4+U4+V4+W4), "Tuščias")</f>
        <v>7</v>
      </c>
      <c r="AF4" s="17">
        <f t="shared" ref="AF4:AF45" si="6">IF((COUNTA(J4:Y4))&gt;0,(AE4/8), "Tuščias")</f>
        <v>0.875</v>
      </c>
      <c r="AG4" s="16">
        <f t="shared" ref="AG4:AG45" si="7">IF((COUNTA(J4:Y4))&gt;0,(O4+X4), "Tuščias")</f>
        <v>2</v>
      </c>
      <c r="AH4" s="17">
        <f t="shared" ref="AH4:AH45" si="8">IF((COUNTA(J4:Y4))&gt;0,(AG4/3), "Tuščias")</f>
        <v>0.66666666666666663</v>
      </c>
      <c r="AI4" s="16">
        <f t="shared" ref="AI4:AI45" si="9" xml:space="preserve"> IF((COUNTA(J4:Y4))&gt;0,(K4+M4+N4), "Tuščias")</f>
        <v>5</v>
      </c>
      <c r="AJ4" s="17">
        <f t="shared" ref="AJ4:AJ45" si="10">IF((COUNTA(J4:Y4))&gt;0,(AI4/5), "Tuščias")</f>
        <v>1</v>
      </c>
      <c r="AK4" s="16">
        <f t="shared" ref="AK4:AK45" si="11" xml:space="preserve"> IF((COUNTA(J4:Y4))&gt;0,(Q4+R4), "Tuščias")</f>
        <v>5</v>
      </c>
      <c r="AL4" s="17">
        <f t="shared" ref="AL4:AL45" si="12">IF((COUNTA(J4:Y4))&gt;0,(AK4/5), "Tuščias")</f>
        <v>1</v>
      </c>
      <c r="AM4" s="16">
        <f t="shared" ref="AM4:AM45" si="13" xml:space="preserve"> IF((COUNTA(J4:Y4))&gt;0,(J4+Q4+R4+T4+U4+V4+W4), "Tuščias")</f>
        <v>11</v>
      </c>
      <c r="AN4" s="17">
        <f t="shared" ref="AN4:AN45" si="14">IF((COUNTA(J4:Y4))&gt;0,(AM4/12), "Tuščias")</f>
        <v>0.91666666666666663</v>
      </c>
      <c r="AO4" s="16">
        <f t="shared" ref="AO4:AO45" si="15">IF((COUNTA(J4:Y4))&gt;0,(K4+L4+M4+N4+O4+P4+S4+X4+Y4), "Tuščias")</f>
        <v>11</v>
      </c>
      <c r="AP4" s="17">
        <f t="shared" ref="AP4:AP45" si="16">IF((COUNTA(J4:Y4))&gt;0,(AO4/13), "Tuščias")</f>
        <v>0.84615384615384615</v>
      </c>
      <c r="AQ4" s="16">
        <f t="shared" ref="AQ4:AQ45" si="17">IF(Z4&lt;=11,1,IF(Z4&lt;=15,2, IF(Z4&lt;=18,3, IF(Z4&lt;=25, 4, "Tuščias")) ))</f>
        <v>4</v>
      </c>
    </row>
    <row r="5" spans="1:43">
      <c r="A5" s="68" t="s">
        <v>134</v>
      </c>
      <c r="B5" s="69">
        <v>808103</v>
      </c>
      <c r="C5" s="69">
        <v>3</v>
      </c>
      <c r="D5" s="70" t="s">
        <v>213</v>
      </c>
      <c r="E5" s="70" t="s">
        <v>214</v>
      </c>
      <c r="F5" s="35" t="s">
        <v>36</v>
      </c>
      <c r="G5" s="35"/>
      <c r="H5" s="35"/>
      <c r="I5" s="35"/>
      <c r="J5" s="3">
        <v>2</v>
      </c>
      <c r="K5" s="3">
        <v>1</v>
      </c>
      <c r="L5" s="3">
        <v>0</v>
      </c>
      <c r="M5" s="3">
        <v>0</v>
      </c>
      <c r="N5" s="3">
        <v>1</v>
      </c>
      <c r="O5" s="3">
        <v>0</v>
      </c>
      <c r="P5" s="3">
        <v>0</v>
      </c>
      <c r="Q5" s="3">
        <v>0</v>
      </c>
      <c r="R5" s="3">
        <v>1</v>
      </c>
      <c r="S5" s="3">
        <v>2</v>
      </c>
      <c r="T5" s="3">
        <v>1</v>
      </c>
      <c r="U5" s="3">
        <v>1</v>
      </c>
      <c r="V5" s="3">
        <v>0</v>
      </c>
      <c r="W5" s="3">
        <v>1</v>
      </c>
      <c r="X5" s="3">
        <v>1</v>
      </c>
      <c r="Y5" s="3">
        <v>1</v>
      </c>
      <c r="Z5" s="16">
        <f t="shared" si="1"/>
        <v>12</v>
      </c>
      <c r="AA5" s="17">
        <f t="shared" si="2"/>
        <v>0.48</v>
      </c>
      <c r="AB5" s="17" t="str">
        <f t="shared" si="0"/>
        <v>Patenkinamas</v>
      </c>
      <c r="AC5" s="16">
        <f t="shared" si="3"/>
        <v>3</v>
      </c>
      <c r="AD5" s="17">
        <f t="shared" si="4"/>
        <v>0.75</v>
      </c>
      <c r="AE5" s="16">
        <f t="shared" si="5"/>
        <v>5</v>
      </c>
      <c r="AF5" s="17">
        <f t="shared" si="6"/>
        <v>0.625</v>
      </c>
      <c r="AG5" s="16">
        <f t="shared" si="7"/>
        <v>1</v>
      </c>
      <c r="AH5" s="17">
        <f t="shared" si="8"/>
        <v>0.33333333333333331</v>
      </c>
      <c r="AI5" s="16">
        <f t="shared" si="9"/>
        <v>2</v>
      </c>
      <c r="AJ5" s="17">
        <f t="shared" si="10"/>
        <v>0.4</v>
      </c>
      <c r="AK5" s="16">
        <f t="shared" si="11"/>
        <v>1</v>
      </c>
      <c r="AL5" s="17">
        <f t="shared" si="12"/>
        <v>0.2</v>
      </c>
      <c r="AM5" s="16">
        <f t="shared" si="13"/>
        <v>6</v>
      </c>
      <c r="AN5" s="17">
        <f t="shared" si="14"/>
        <v>0.5</v>
      </c>
      <c r="AO5" s="16">
        <f t="shared" si="15"/>
        <v>6</v>
      </c>
      <c r="AP5" s="17">
        <f t="shared" si="16"/>
        <v>0.46153846153846156</v>
      </c>
      <c r="AQ5" s="16">
        <f t="shared" si="17"/>
        <v>2</v>
      </c>
    </row>
    <row r="6" spans="1:43">
      <c r="A6" s="68" t="s">
        <v>134</v>
      </c>
      <c r="B6" s="69">
        <v>808104</v>
      </c>
      <c r="C6" s="69">
        <v>4</v>
      </c>
      <c r="D6" s="70" t="s">
        <v>215</v>
      </c>
      <c r="E6" s="70" t="s">
        <v>216</v>
      </c>
      <c r="F6" s="35" t="s">
        <v>32</v>
      </c>
      <c r="G6" s="35"/>
      <c r="H6" s="35"/>
      <c r="I6" s="35"/>
      <c r="J6" s="3">
        <v>2</v>
      </c>
      <c r="K6" s="3">
        <v>1</v>
      </c>
      <c r="L6" s="3">
        <v>1</v>
      </c>
      <c r="M6" s="3">
        <v>1</v>
      </c>
      <c r="N6" s="3">
        <v>0</v>
      </c>
      <c r="O6" s="3">
        <v>1</v>
      </c>
      <c r="P6" s="3">
        <v>0</v>
      </c>
      <c r="Q6" s="3">
        <v>0</v>
      </c>
      <c r="R6" s="3">
        <v>1</v>
      </c>
      <c r="S6" s="3">
        <v>0</v>
      </c>
      <c r="T6" s="3">
        <v>1</v>
      </c>
      <c r="U6" s="3">
        <v>1</v>
      </c>
      <c r="V6" s="3">
        <v>0</v>
      </c>
      <c r="W6" s="3">
        <v>0</v>
      </c>
      <c r="X6" s="3">
        <v>0</v>
      </c>
      <c r="Y6" s="3">
        <v>1</v>
      </c>
      <c r="Z6" s="16">
        <f t="shared" si="1"/>
        <v>10</v>
      </c>
      <c r="AA6" s="17">
        <f t="shared" si="2"/>
        <v>0.4</v>
      </c>
      <c r="AB6" s="17" t="str">
        <f t="shared" si="0"/>
        <v>Patenkinamas</v>
      </c>
      <c r="AC6" s="16">
        <f t="shared" si="3"/>
        <v>1</v>
      </c>
      <c r="AD6" s="17">
        <f t="shared" si="4"/>
        <v>0.25</v>
      </c>
      <c r="AE6" s="16">
        <f t="shared" si="5"/>
        <v>5</v>
      </c>
      <c r="AF6" s="17">
        <f t="shared" si="6"/>
        <v>0.625</v>
      </c>
      <c r="AG6" s="16">
        <f t="shared" si="7"/>
        <v>1</v>
      </c>
      <c r="AH6" s="17">
        <f t="shared" si="8"/>
        <v>0.33333333333333331</v>
      </c>
      <c r="AI6" s="16">
        <f t="shared" si="9"/>
        <v>2</v>
      </c>
      <c r="AJ6" s="17">
        <f t="shared" si="10"/>
        <v>0.4</v>
      </c>
      <c r="AK6" s="16">
        <f t="shared" si="11"/>
        <v>1</v>
      </c>
      <c r="AL6" s="17">
        <f t="shared" si="12"/>
        <v>0.2</v>
      </c>
      <c r="AM6" s="16">
        <f t="shared" si="13"/>
        <v>5</v>
      </c>
      <c r="AN6" s="17">
        <f t="shared" si="14"/>
        <v>0.41666666666666669</v>
      </c>
      <c r="AO6" s="16">
        <f t="shared" si="15"/>
        <v>5</v>
      </c>
      <c r="AP6" s="17">
        <f t="shared" si="16"/>
        <v>0.38461538461538464</v>
      </c>
      <c r="AQ6" s="16">
        <f t="shared" si="17"/>
        <v>1</v>
      </c>
    </row>
    <row r="7" spans="1:43">
      <c r="A7" s="68" t="s">
        <v>134</v>
      </c>
      <c r="B7" s="69">
        <v>808105</v>
      </c>
      <c r="C7" s="69">
        <v>5</v>
      </c>
      <c r="D7" s="70" t="s">
        <v>120</v>
      </c>
      <c r="E7" s="70" t="s">
        <v>217</v>
      </c>
      <c r="F7" s="35" t="s">
        <v>36</v>
      </c>
      <c r="G7" s="35"/>
      <c r="H7" s="35"/>
      <c r="I7" s="35"/>
      <c r="J7" s="3">
        <v>1</v>
      </c>
      <c r="K7" s="3">
        <v>2</v>
      </c>
      <c r="L7" s="3">
        <v>0</v>
      </c>
      <c r="M7" s="3">
        <v>0</v>
      </c>
      <c r="N7" s="3">
        <v>1</v>
      </c>
      <c r="O7" s="3">
        <v>1</v>
      </c>
      <c r="P7" s="3">
        <v>1</v>
      </c>
      <c r="Q7" s="3">
        <v>1</v>
      </c>
      <c r="R7" s="3">
        <v>0</v>
      </c>
      <c r="S7" s="3">
        <v>0</v>
      </c>
      <c r="T7" s="3">
        <v>1</v>
      </c>
      <c r="U7" s="3">
        <v>1</v>
      </c>
      <c r="V7" s="3">
        <v>1</v>
      </c>
      <c r="W7" s="3">
        <v>1</v>
      </c>
      <c r="X7" s="3">
        <v>2</v>
      </c>
      <c r="Y7" s="3">
        <v>0</v>
      </c>
      <c r="Z7" s="16">
        <f t="shared" si="1"/>
        <v>13</v>
      </c>
      <c r="AA7" s="17">
        <f t="shared" si="2"/>
        <v>0.52</v>
      </c>
      <c r="AB7" s="17" t="str">
        <f t="shared" si="0"/>
        <v>Patenkinamas</v>
      </c>
      <c r="AC7" s="16">
        <f t="shared" si="3"/>
        <v>1</v>
      </c>
      <c r="AD7" s="17">
        <f t="shared" si="4"/>
        <v>0.25</v>
      </c>
      <c r="AE7" s="16">
        <f t="shared" si="5"/>
        <v>5</v>
      </c>
      <c r="AF7" s="17">
        <f t="shared" si="6"/>
        <v>0.625</v>
      </c>
      <c r="AG7" s="16">
        <f t="shared" si="7"/>
        <v>3</v>
      </c>
      <c r="AH7" s="17">
        <f t="shared" si="8"/>
        <v>1</v>
      </c>
      <c r="AI7" s="16">
        <f t="shared" si="9"/>
        <v>3</v>
      </c>
      <c r="AJ7" s="17">
        <f t="shared" si="10"/>
        <v>0.6</v>
      </c>
      <c r="AK7" s="16">
        <f t="shared" si="11"/>
        <v>1</v>
      </c>
      <c r="AL7" s="17">
        <f t="shared" si="12"/>
        <v>0.2</v>
      </c>
      <c r="AM7" s="16">
        <f t="shared" si="13"/>
        <v>6</v>
      </c>
      <c r="AN7" s="17">
        <f t="shared" si="14"/>
        <v>0.5</v>
      </c>
      <c r="AO7" s="16">
        <f t="shared" si="15"/>
        <v>7</v>
      </c>
      <c r="AP7" s="17">
        <f t="shared" si="16"/>
        <v>0.53846153846153844</v>
      </c>
      <c r="AQ7" s="16">
        <f t="shared" si="17"/>
        <v>2</v>
      </c>
    </row>
    <row r="8" spans="1:43">
      <c r="A8" s="68" t="s">
        <v>134</v>
      </c>
      <c r="B8" s="69">
        <v>808106</v>
      </c>
      <c r="C8" s="69">
        <v>6</v>
      </c>
      <c r="D8" s="70" t="s">
        <v>37</v>
      </c>
      <c r="E8" s="70" t="s">
        <v>217</v>
      </c>
      <c r="F8" s="35" t="s">
        <v>36</v>
      </c>
      <c r="G8" s="35"/>
      <c r="H8" s="35"/>
      <c r="I8" s="35"/>
      <c r="J8" s="3">
        <v>2</v>
      </c>
      <c r="K8" s="3">
        <v>3</v>
      </c>
      <c r="L8" s="3">
        <v>1</v>
      </c>
      <c r="M8" s="3">
        <v>1</v>
      </c>
      <c r="N8" s="3">
        <v>1</v>
      </c>
      <c r="O8" s="3">
        <v>1</v>
      </c>
      <c r="P8" s="3">
        <v>1</v>
      </c>
      <c r="Q8" s="3">
        <v>2</v>
      </c>
      <c r="R8" s="3">
        <v>2</v>
      </c>
      <c r="S8" s="3">
        <v>2</v>
      </c>
      <c r="T8" s="3">
        <v>1</v>
      </c>
      <c r="U8" s="3">
        <v>2</v>
      </c>
      <c r="V8" s="3">
        <v>1</v>
      </c>
      <c r="W8" s="3">
        <v>1</v>
      </c>
      <c r="X8" s="3">
        <v>2</v>
      </c>
      <c r="Y8" s="3">
        <v>1</v>
      </c>
      <c r="Z8" s="16">
        <f t="shared" si="1"/>
        <v>24</v>
      </c>
      <c r="AA8" s="17">
        <f t="shared" si="2"/>
        <v>0.96</v>
      </c>
      <c r="AB8" s="17" t="str">
        <f t="shared" si="0"/>
        <v>Aukštesnysis</v>
      </c>
      <c r="AC8" s="16">
        <f t="shared" si="3"/>
        <v>4</v>
      </c>
      <c r="AD8" s="17">
        <f t="shared" si="4"/>
        <v>1</v>
      </c>
      <c r="AE8" s="16">
        <f t="shared" si="5"/>
        <v>8</v>
      </c>
      <c r="AF8" s="17">
        <f t="shared" si="6"/>
        <v>1</v>
      </c>
      <c r="AG8" s="16">
        <f t="shared" si="7"/>
        <v>3</v>
      </c>
      <c r="AH8" s="17">
        <f t="shared" si="8"/>
        <v>1</v>
      </c>
      <c r="AI8" s="16">
        <f t="shared" si="9"/>
        <v>5</v>
      </c>
      <c r="AJ8" s="17">
        <f t="shared" si="10"/>
        <v>1</v>
      </c>
      <c r="AK8" s="16">
        <f t="shared" si="11"/>
        <v>4</v>
      </c>
      <c r="AL8" s="17">
        <f t="shared" si="12"/>
        <v>0.8</v>
      </c>
      <c r="AM8" s="16">
        <f t="shared" si="13"/>
        <v>11</v>
      </c>
      <c r="AN8" s="17">
        <f t="shared" si="14"/>
        <v>0.91666666666666663</v>
      </c>
      <c r="AO8" s="16">
        <f t="shared" si="15"/>
        <v>13</v>
      </c>
      <c r="AP8" s="17">
        <f t="shared" si="16"/>
        <v>1</v>
      </c>
      <c r="AQ8" s="16">
        <f t="shared" si="17"/>
        <v>4</v>
      </c>
    </row>
    <row r="9" spans="1:43">
      <c r="A9" s="68" t="s">
        <v>134</v>
      </c>
      <c r="B9" s="69">
        <v>808107</v>
      </c>
      <c r="C9" s="69">
        <v>7</v>
      </c>
      <c r="D9" s="70" t="s">
        <v>218</v>
      </c>
      <c r="E9" s="70" t="s">
        <v>219</v>
      </c>
      <c r="F9" s="35" t="s">
        <v>32</v>
      </c>
      <c r="G9" s="35"/>
      <c r="H9" s="35"/>
      <c r="I9" s="35"/>
      <c r="J9" s="3">
        <v>2</v>
      </c>
      <c r="K9" s="3">
        <v>0</v>
      </c>
      <c r="L9" s="3">
        <v>1</v>
      </c>
      <c r="M9" s="3">
        <v>1</v>
      </c>
      <c r="N9" s="3">
        <v>1</v>
      </c>
      <c r="O9" s="3">
        <v>0</v>
      </c>
      <c r="P9" s="3">
        <v>1</v>
      </c>
      <c r="Q9" s="3">
        <v>1</v>
      </c>
      <c r="R9" s="3">
        <v>0</v>
      </c>
      <c r="S9" s="3">
        <v>1</v>
      </c>
      <c r="T9" s="3">
        <v>1</v>
      </c>
      <c r="U9" s="3">
        <v>2</v>
      </c>
      <c r="V9" s="3">
        <v>1</v>
      </c>
      <c r="W9" s="3">
        <v>1</v>
      </c>
      <c r="X9" s="3">
        <v>2</v>
      </c>
      <c r="Y9" s="3">
        <v>0</v>
      </c>
      <c r="Z9" s="16">
        <f t="shared" si="1"/>
        <v>15</v>
      </c>
      <c r="AA9" s="17">
        <f t="shared" si="2"/>
        <v>0.6</v>
      </c>
      <c r="AB9" s="17" t="str">
        <f t="shared" si="0"/>
        <v>Pagrindinis</v>
      </c>
      <c r="AC9" s="16">
        <f t="shared" si="3"/>
        <v>2</v>
      </c>
      <c r="AD9" s="17">
        <f t="shared" si="4"/>
        <v>0.5</v>
      </c>
      <c r="AE9" s="16">
        <f t="shared" si="5"/>
        <v>8</v>
      </c>
      <c r="AF9" s="17">
        <f t="shared" si="6"/>
        <v>1</v>
      </c>
      <c r="AG9" s="16">
        <f t="shared" si="7"/>
        <v>2</v>
      </c>
      <c r="AH9" s="17">
        <f t="shared" si="8"/>
        <v>0.66666666666666663</v>
      </c>
      <c r="AI9" s="16">
        <f t="shared" si="9"/>
        <v>2</v>
      </c>
      <c r="AJ9" s="17">
        <f t="shared" si="10"/>
        <v>0.4</v>
      </c>
      <c r="AK9" s="16">
        <f t="shared" si="11"/>
        <v>1</v>
      </c>
      <c r="AL9" s="17">
        <f t="shared" si="12"/>
        <v>0.2</v>
      </c>
      <c r="AM9" s="16">
        <f t="shared" si="13"/>
        <v>8</v>
      </c>
      <c r="AN9" s="17">
        <f t="shared" si="14"/>
        <v>0.66666666666666663</v>
      </c>
      <c r="AO9" s="16">
        <f t="shared" si="15"/>
        <v>7</v>
      </c>
      <c r="AP9" s="17">
        <f t="shared" si="16"/>
        <v>0.53846153846153844</v>
      </c>
      <c r="AQ9" s="16">
        <f t="shared" si="17"/>
        <v>2</v>
      </c>
    </row>
    <row r="10" spans="1:43">
      <c r="A10" s="68" t="s">
        <v>134</v>
      </c>
      <c r="B10" s="69">
        <v>808108</v>
      </c>
      <c r="C10" s="69">
        <v>8</v>
      </c>
      <c r="D10" s="70" t="s">
        <v>220</v>
      </c>
      <c r="E10" s="70" t="s">
        <v>221</v>
      </c>
      <c r="F10" s="35" t="s">
        <v>36</v>
      </c>
      <c r="G10" s="35"/>
      <c r="H10" s="35"/>
      <c r="I10" s="35"/>
      <c r="J10" s="3">
        <v>2</v>
      </c>
      <c r="K10" s="3">
        <v>1</v>
      </c>
      <c r="L10" s="3">
        <v>1</v>
      </c>
      <c r="M10" s="3">
        <v>1</v>
      </c>
      <c r="N10" s="3">
        <v>1</v>
      </c>
      <c r="O10" s="3">
        <v>1</v>
      </c>
      <c r="P10" s="3">
        <v>1</v>
      </c>
      <c r="Q10" s="3">
        <v>1</v>
      </c>
      <c r="R10" s="3">
        <v>0</v>
      </c>
      <c r="S10" s="3">
        <v>1</v>
      </c>
      <c r="T10" s="3">
        <v>1</v>
      </c>
      <c r="U10" s="3">
        <v>1</v>
      </c>
      <c r="V10" s="3">
        <v>1</v>
      </c>
      <c r="W10" s="3">
        <v>1</v>
      </c>
      <c r="X10" s="3">
        <v>2</v>
      </c>
      <c r="Y10" s="3">
        <v>1</v>
      </c>
      <c r="Z10" s="16">
        <f t="shared" si="1"/>
        <v>17</v>
      </c>
      <c r="AA10" s="17">
        <f t="shared" si="2"/>
        <v>0.68</v>
      </c>
      <c r="AB10" s="17" t="str">
        <f t="shared" si="0"/>
        <v>Pagrindinis</v>
      </c>
      <c r="AC10" s="16">
        <f t="shared" si="3"/>
        <v>3</v>
      </c>
      <c r="AD10" s="17">
        <f t="shared" si="4"/>
        <v>0.75</v>
      </c>
      <c r="AE10" s="16">
        <f t="shared" si="5"/>
        <v>7</v>
      </c>
      <c r="AF10" s="17">
        <f t="shared" si="6"/>
        <v>0.875</v>
      </c>
      <c r="AG10" s="16">
        <f t="shared" si="7"/>
        <v>3</v>
      </c>
      <c r="AH10" s="17">
        <f t="shared" si="8"/>
        <v>1</v>
      </c>
      <c r="AI10" s="16">
        <f t="shared" si="9"/>
        <v>3</v>
      </c>
      <c r="AJ10" s="17">
        <f t="shared" si="10"/>
        <v>0.6</v>
      </c>
      <c r="AK10" s="16">
        <f t="shared" si="11"/>
        <v>1</v>
      </c>
      <c r="AL10" s="17">
        <f t="shared" si="12"/>
        <v>0.2</v>
      </c>
      <c r="AM10" s="16">
        <f t="shared" si="13"/>
        <v>7</v>
      </c>
      <c r="AN10" s="17">
        <f t="shared" si="14"/>
        <v>0.58333333333333337</v>
      </c>
      <c r="AO10" s="16">
        <f t="shared" si="15"/>
        <v>10</v>
      </c>
      <c r="AP10" s="17">
        <f t="shared" si="16"/>
        <v>0.76923076923076927</v>
      </c>
      <c r="AQ10" s="16">
        <f t="shared" si="17"/>
        <v>3</v>
      </c>
    </row>
    <row r="11" spans="1:43">
      <c r="A11" s="68" t="s">
        <v>134</v>
      </c>
      <c r="B11" s="69">
        <v>808109</v>
      </c>
      <c r="C11" s="69">
        <v>9</v>
      </c>
      <c r="D11" s="70" t="s">
        <v>107</v>
      </c>
      <c r="E11" s="70" t="s">
        <v>222</v>
      </c>
      <c r="F11" s="35" t="s">
        <v>36</v>
      </c>
      <c r="G11" s="35"/>
      <c r="H11" s="35"/>
      <c r="I11" s="35"/>
      <c r="J11" s="3">
        <v>2</v>
      </c>
      <c r="K11" s="3">
        <v>3</v>
      </c>
      <c r="L11" s="3">
        <v>1</v>
      </c>
      <c r="M11" s="3">
        <v>1</v>
      </c>
      <c r="N11" s="3">
        <v>1</v>
      </c>
      <c r="O11" s="3">
        <v>0</v>
      </c>
      <c r="P11" s="3">
        <v>1</v>
      </c>
      <c r="Q11" s="3">
        <v>1</v>
      </c>
      <c r="R11" s="3">
        <v>0</v>
      </c>
      <c r="S11" s="3">
        <v>1</v>
      </c>
      <c r="T11" s="3">
        <v>1</v>
      </c>
      <c r="U11" s="3">
        <v>1</v>
      </c>
      <c r="V11" s="3">
        <v>1</v>
      </c>
      <c r="W11" s="3">
        <v>1</v>
      </c>
      <c r="X11" s="3">
        <v>2</v>
      </c>
      <c r="Y11" s="3">
        <v>0</v>
      </c>
      <c r="Z11" s="16">
        <f t="shared" si="1"/>
        <v>17</v>
      </c>
      <c r="AA11" s="17">
        <f t="shared" si="2"/>
        <v>0.68</v>
      </c>
      <c r="AB11" s="17" t="str">
        <f t="shared" si="0"/>
        <v>Pagrindinis</v>
      </c>
      <c r="AC11" s="16">
        <f t="shared" si="3"/>
        <v>2</v>
      </c>
      <c r="AD11" s="17">
        <f t="shared" si="4"/>
        <v>0.5</v>
      </c>
      <c r="AE11" s="16">
        <f t="shared" si="5"/>
        <v>7</v>
      </c>
      <c r="AF11" s="17">
        <f t="shared" si="6"/>
        <v>0.875</v>
      </c>
      <c r="AG11" s="16">
        <f t="shared" si="7"/>
        <v>2</v>
      </c>
      <c r="AH11" s="17">
        <f t="shared" si="8"/>
        <v>0.66666666666666663</v>
      </c>
      <c r="AI11" s="16">
        <f t="shared" si="9"/>
        <v>5</v>
      </c>
      <c r="AJ11" s="17">
        <f t="shared" si="10"/>
        <v>1</v>
      </c>
      <c r="AK11" s="16">
        <f t="shared" si="11"/>
        <v>1</v>
      </c>
      <c r="AL11" s="17">
        <f t="shared" si="12"/>
        <v>0.2</v>
      </c>
      <c r="AM11" s="16">
        <f t="shared" si="13"/>
        <v>7</v>
      </c>
      <c r="AN11" s="17">
        <f t="shared" si="14"/>
        <v>0.58333333333333337</v>
      </c>
      <c r="AO11" s="16">
        <f t="shared" si="15"/>
        <v>10</v>
      </c>
      <c r="AP11" s="17">
        <f t="shared" si="16"/>
        <v>0.76923076923076927</v>
      </c>
      <c r="AQ11" s="16">
        <f t="shared" si="17"/>
        <v>3</v>
      </c>
    </row>
    <row r="12" spans="1:43">
      <c r="A12" s="68" t="s">
        <v>134</v>
      </c>
      <c r="B12" s="69">
        <v>808110</v>
      </c>
      <c r="C12" s="69">
        <v>10</v>
      </c>
      <c r="D12" s="70" t="s">
        <v>223</v>
      </c>
      <c r="E12" s="70" t="s">
        <v>224</v>
      </c>
      <c r="F12" s="35" t="s">
        <v>32</v>
      </c>
      <c r="G12" s="35"/>
      <c r="H12" s="35"/>
      <c r="I12" s="35"/>
      <c r="J12" s="3">
        <v>2</v>
      </c>
      <c r="K12" s="3">
        <v>3</v>
      </c>
      <c r="L12" s="3">
        <v>1</v>
      </c>
      <c r="M12" s="3">
        <v>1</v>
      </c>
      <c r="N12" s="3">
        <v>1</v>
      </c>
      <c r="O12" s="3">
        <v>1</v>
      </c>
      <c r="P12" s="3">
        <v>1</v>
      </c>
      <c r="Q12" s="3">
        <v>2</v>
      </c>
      <c r="R12" s="3">
        <v>3</v>
      </c>
      <c r="S12" s="3">
        <v>2</v>
      </c>
      <c r="T12" s="3">
        <v>1</v>
      </c>
      <c r="U12" s="3">
        <v>2</v>
      </c>
      <c r="V12" s="3">
        <v>1</v>
      </c>
      <c r="W12" s="3">
        <v>1</v>
      </c>
      <c r="X12" s="3">
        <v>2</v>
      </c>
      <c r="Y12" s="3">
        <v>1</v>
      </c>
      <c r="Z12" s="16">
        <f t="shared" si="1"/>
        <v>25</v>
      </c>
      <c r="AA12" s="17">
        <f t="shared" si="2"/>
        <v>1</v>
      </c>
      <c r="AB12" s="17" t="str">
        <f t="shared" si="0"/>
        <v>Aukštesnysis</v>
      </c>
      <c r="AC12" s="16">
        <f t="shared" si="3"/>
        <v>4</v>
      </c>
      <c r="AD12" s="17">
        <f t="shared" si="4"/>
        <v>1</v>
      </c>
      <c r="AE12" s="16">
        <f t="shared" si="5"/>
        <v>8</v>
      </c>
      <c r="AF12" s="17">
        <f t="shared" si="6"/>
        <v>1</v>
      </c>
      <c r="AG12" s="16">
        <f t="shared" si="7"/>
        <v>3</v>
      </c>
      <c r="AH12" s="17">
        <f t="shared" si="8"/>
        <v>1</v>
      </c>
      <c r="AI12" s="16">
        <f t="shared" si="9"/>
        <v>5</v>
      </c>
      <c r="AJ12" s="17">
        <f t="shared" si="10"/>
        <v>1</v>
      </c>
      <c r="AK12" s="16">
        <f t="shared" si="11"/>
        <v>5</v>
      </c>
      <c r="AL12" s="17">
        <f t="shared" si="12"/>
        <v>1</v>
      </c>
      <c r="AM12" s="16">
        <f t="shared" si="13"/>
        <v>12</v>
      </c>
      <c r="AN12" s="17">
        <f t="shared" si="14"/>
        <v>1</v>
      </c>
      <c r="AO12" s="16">
        <f t="shared" si="15"/>
        <v>13</v>
      </c>
      <c r="AP12" s="17">
        <f t="shared" si="16"/>
        <v>1</v>
      </c>
      <c r="AQ12" s="16">
        <f t="shared" si="17"/>
        <v>4</v>
      </c>
    </row>
    <row r="13" spans="1:43">
      <c r="A13" s="68" t="s">
        <v>134</v>
      </c>
      <c r="B13" s="69">
        <v>808111</v>
      </c>
      <c r="C13" s="69">
        <v>11</v>
      </c>
      <c r="D13" s="70" t="s">
        <v>113</v>
      </c>
      <c r="E13" s="70" t="s">
        <v>225</v>
      </c>
      <c r="F13" s="35" t="s">
        <v>32</v>
      </c>
      <c r="G13" s="35"/>
      <c r="H13" s="35"/>
      <c r="I13" s="35"/>
      <c r="J13" s="3">
        <v>2</v>
      </c>
      <c r="K13" s="3">
        <v>0</v>
      </c>
      <c r="L13" s="3">
        <v>1</v>
      </c>
      <c r="M13" s="3">
        <v>0</v>
      </c>
      <c r="N13" s="3">
        <v>1</v>
      </c>
      <c r="O13" s="3">
        <v>0</v>
      </c>
      <c r="P13" s="3">
        <v>1</v>
      </c>
      <c r="Q13" s="3">
        <v>1</v>
      </c>
      <c r="R13" s="3">
        <v>0</v>
      </c>
      <c r="S13" s="3">
        <v>1</v>
      </c>
      <c r="T13" s="3">
        <v>1</v>
      </c>
      <c r="U13" s="3">
        <v>1</v>
      </c>
      <c r="V13" s="3">
        <v>1</v>
      </c>
      <c r="W13" s="3">
        <v>0</v>
      </c>
      <c r="X13" s="3">
        <v>1</v>
      </c>
      <c r="Y13" s="3">
        <v>1</v>
      </c>
      <c r="Z13" s="16">
        <f t="shared" si="1"/>
        <v>12</v>
      </c>
      <c r="AA13" s="17">
        <f t="shared" si="2"/>
        <v>0.48</v>
      </c>
      <c r="AB13" s="17" t="str">
        <f t="shared" si="0"/>
        <v>Patenkinamas</v>
      </c>
      <c r="AC13" s="16">
        <f t="shared" si="3"/>
        <v>3</v>
      </c>
      <c r="AD13" s="17">
        <f t="shared" si="4"/>
        <v>0.75</v>
      </c>
      <c r="AE13" s="16">
        <f t="shared" si="5"/>
        <v>6</v>
      </c>
      <c r="AF13" s="17">
        <f t="shared" si="6"/>
        <v>0.75</v>
      </c>
      <c r="AG13" s="16">
        <f t="shared" si="7"/>
        <v>1</v>
      </c>
      <c r="AH13" s="17">
        <f t="shared" si="8"/>
        <v>0.33333333333333331</v>
      </c>
      <c r="AI13" s="16">
        <f t="shared" si="9"/>
        <v>1</v>
      </c>
      <c r="AJ13" s="17">
        <f t="shared" si="10"/>
        <v>0.2</v>
      </c>
      <c r="AK13" s="16">
        <f t="shared" si="11"/>
        <v>1</v>
      </c>
      <c r="AL13" s="17">
        <f t="shared" si="12"/>
        <v>0.2</v>
      </c>
      <c r="AM13" s="16">
        <f t="shared" si="13"/>
        <v>6</v>
      </c>
      <c r="AN13" s="17">
        <f t="shared" si="14"/>
        <v>0.5</v>
      </c>
      <c r="AO13" s="16">
        <f t="shared" si="15"/>
        <v>6</v>
      </c>
      <c r="AP13" s="17">
        <f t="shared" si="16"/>
        <v>0.46153846153846156</v>
      </c>
      <c r="AQ13" s="16">
        <f t="shared" si="17"/>
        <v>2</v>
      </c>
    </row>
    <row r="14" spans="1:43">
      <c r="A14" s="68" t="s">
        <v>134</v>
      </c>
      <c r="B14" s="69">
        <v>808112</v>
      </c>
      <c r="C14" s="69">
        <v>12</v>
      </c>
      <c r="D14" s="70" t="s">
        <v>117</v>
      </c>
      <c r="E14" s="70" t="s">
        <v>226</v>
      </c>
      <c r="F14" s="35" t="s">
        <v>36</v>
      </c>
      <c r="G14" s="35"/>
      <c r="H14" s="35"/>
      <c r="I14" s="35"/>
      <c r="J14" s="3">
        <v>2</v>
      </c>
      <c r="K14" s="3">
        <v>1</v>
      </c>
      <c r="L14" s="3">
        <v>1</v>
      </c>
      <c r="M14" s="3">
        <v>0</v>
      </c>
      <c r="N14" s="3">
        <v>1</v>
      </c>
      <c r="O14" s="3">
        <v>1</v>
      </c>
      <c r="P14" s="3">
        <v>1</v>
      </c>
      <c r="Q14" s="3">
        <v>2</v>
      </c>
      <c r="R14" s="3">
        <v>2</v>
      </c>
      <c r="S14" s="3">
        <v>1</v>
      </c>
      <c r="T14" s="3">
        <v>1</v>
      </c>
      <c r="U14" s="3">
        <v>2</v>
      </c>
      <c r="V14" s="3">
        <v>1</v>
      </c>
      <c r="W14" s="3">
        <v>0</v>
      </c>
      <c r="X14" s="3">
        <v>0</v>
      </c>
      <c r="Y14" s="3">
        <v>1</v>
      </c>
      <c r="Z14" s="16">
        <f t="shared" si="1"/>
        <v>17</v>
      </c>
      <c r="AA14" s="17">
        <f t="shared" si="2"/>
        <v>0.68</v>
      </c>
      <c r="AB14" s="17" t="str">
        <f t="shared" si="0"/>
        <v>Pagrindinis</v>
      </c>
      <c r="AC14" s="16">
        <f t="shared" si="3"/>
        <v>3</v>
      </c>
      <c r="AD14" s="17">
        <f t="shared" si="4"/>
        <v>0.75</v>
      </c>
      <c r="AE14" s="16">
        <f t="shared" si="5"/>
        <v>7</v>
      </c>
      <c r="AF14" s="17">
        <f t="shared" si="6"/>
        <v>0.875</v>
      </c>
      <c r="AG14" s="16">
        <f t="shared" si="7"/>
        <v>1</v>
      </c>
      <c r="AH14" s="17">
        <f t="shared" si="8"/>
        <v>0.33333333333333331</v>
      </c>
      <c r="AI14" s="16">
        <f t="shared" si="9"/>
        <v>2</v>
      </c>
      <c r="AJ14" s="17">
        <f t="shared" si="10"/>
        <v>0.4</v>
      </c>
      <c r="AK14" s="16">
        <f t="shared" si="11"/>
        <v>4</v>
      </c>
      <c r="AL14" s="17">
        <f t="shared" si="12"/>
        <v>0.8</v>
      </c>
      <c r="AM14" s="16">
        <f t="shared" si="13"/>
        <v>10</v>
      </c>
      <c r="AN14" s="17">
        <f t="shared" si="14"/>
        <v>0.83333333333333337</v>
      </c>
      <c r="AO14" s="16">
        <f t="shared" si="15"/>
        <v>7</v>
      </c>
      <c r="AP14" s="17">
        <f t="shared" si="16"/>
        <v>0.53846153846153844</v>
      </c>
      <c r="AQ14" s="16">
        <f t="shared" si="17"/>
        <v>3</v>
      </c>
    </row>
    <row r="15" spans="1:43">
      <c r="A15" s="68" t="s">
        <v>134</v>
      </c>
      <c r="B15" s="69">
        <v>808113</v>
      </c>
      <c r="C15" s="69">
        <v>13</v>
      </c>
      <c r="D15" s="70" t="s">
        <v>227</v>
      </c>
      <c r="E15" s="70" t="s">
        <v>228</v>
      </c>
      <c r="F15" s="35" t="s">
        <v>36</v>
      </c>
      <c r="G15" s="35"/>
      <c r="H15" s="35"/>
      <c r="I15" s="35"/>
      <c r="J15" s="3">
        <v>2</v>
      </c>
      <c r="K15" s="3">
        <v>2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2</v>
      </c>
      <c r="R15" s="3">
        <v>0</v>
      </c>
      <c r="S15" s="3">
        <v>2</v>
      </c>
      <c r="T15" s="3">
        <v>1</v>
      </c>
      <c r="U15" s="3">
        <v>2</v>
      </c>
      <c r="V15" s="3">
        <v>0</v>
      </c>
      <c r="W15" s="3">
        <v>1</v>
      </c>
      <c r="X15" s="3">
        <v>2</v>
      </c>
      <c r="Y15" s="3">
        <v>1</v>
      </c>
      <c r="Z15" s="16">
        <f t="shared" si="1"/>
        <v>20</v>
      </c>
      <c r="AA15" s="17">
        <f t="shared" si="2"/>
        <v>0.8</v>
      </c>
      <c r="AB15" s="17" t="str">
        <f t="shared" si="0"/>
        <v>Pagrindinis</v>
      </c>
      <c r="AC15" s="16">
        <f t="shared" si="3"/>
        <v>4</v>
      </c>
      <c r="AD15" s="17">
        <f t="shared" si="4"/>
        <v>1</v>
      </c>
      <c r="AE15" s="16">
        <f t="shared" si="5"/>
        <v>7</v>
      </c>
      <c r="AF15" s="17">
        <f t="shared" si="6"/>
        <v>0.875</v>
      </c>
      <c r="AG15" s="16">
        <f t="shared" si="7"/>
        <v>3</v>
      </c>
      <c r="AH15" s="17">
        <f t="shared" si="8"/>
        <v>1</v>
      </c>
      <c r="AI15" s="16">
        <f t="shared" si="9"/>
        <v>4</v>
      </c>
      <c r="AJ15" s="17">
        <f t="shared" si="10"/>
        <v>0.8</v>
      </c>
      <c r="AK15" s="16">
        <f t="shared" si="11"/>
        <v>2</v>
      </c>
      <c r="AL15" s="17">
        <f t="shared" si="12"/>
        <v>0.4</v>
      </c>
      <c r="AM15" s="16">
        <f t="shared" si="13"/>
        <v>8</v>
      </c>
      <c r="AN15" s="17">
        <f t="shared" si="14"/>
        <v>0.66666666666666663</v>
      </c>
      <c r="AO15" s="16">
        <f t="shared" si="15"/>
        <v>12</v>
      </c>
      <c r="AP15" s="17">
        <f t="shared" si="16"/>
        <v>0.92307692307692313</v>
      </c>
      <c r="AQ15" s="16">
        <f t="shared" si="17"/>
        <v>4</v>
      </c>
    </row>
    <row r="16" spans="1:43">
      <c r="A16" s="68" t="s">
        <v>134</v>
      </c>
      <c r="B16" s="69">
        <v>808114</v>
      </c>
      <c r="C16" s="69">
        <v>14</v>
      </c>
      <c r="D16" s="70" t="s">
        <v>229</v>
      </c>
      <c r="E16" s="70" t="s">
        <v>230</v>
      </c>
      <c r="F16" s="35" t="s">
        <v>36</v>
      </c>
      <c r="G16" s="35"/>
      <c r="H16" s="35"/>
      <c r="I16" s="35"/>
      <c r="J16" s="3">
        <v>0</v>
      </c>
      <c r="K16" s="3">
        <v>1</v>
      </c>
      <c r="L16" s="3">
        <v>1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2</v>
      </c>
      <c r="S16" s="3">
        <v>2</v>
      </c>
      <c r="T16" s="3">
        <v>1</v>
      </c>
      <c r="U16" s="3">
        <v>2</v>
      </c>
      <c r="V16" s="3">
        <v>1</v>
      </c>
      <c r="W16" s="3">
        <v>0</v>
      </c>
      <c r="X16" s="3">
        <v>1</v>
      </c>
      <c r="Y16" s="3">
        <v>1</v>
      </c>
      <c r="Z16" s="16">
        <f t="shared" si="1"/>
        <v>17</v>
      </c>
      <c r="AA16" s="17">
        <f t="shared" si="2"/>
        <v>0.68</v>
      </c>
      <c r="AB16" s="17" t="str">
        <f t="shared" si="0"/>
        <v>Pagrindinis</v>
      </c>
      <c r="AC16" s="16">
        <f t="shared" si="3"/>
        <v>4</v>
      </c>
      <c r="AD16" s="17">
        <f t="shared" si="4"/>
        <v>1</v>
      </c>
      <c r="AE16" s="16">
        <f t="shared" si="5"/>
        <v>5</v>
      </c>
      <c r="AF16" s="17">
        <f t="shared" si="6"/>
        <v>0.625</v>
      </c>
      <c r="AG16" s="16">
        <f t="shared" si="7"/>
        <v>2</v>
      </c>
      <c r="AH16" s="17">
        <f t="shared" si="8"/>
        <v>0.66666666666666663</v>
      </c>
      <c r="AI16" s="16">
        <f t="shared" si="9"/>
        <v>3</v>
      </c>
      <c r="AJ16" s="17">
        <f t="shared" si="10"/>
        <v>0.6</v>
      </c>
      <c r="AK16" s="16">
        <f t="shared" si="11"/>
        <v>3</v>
      </c>
      <c r="AL16" s="17">
        <f t="shared" si="12"/>
        <v>0.6</v>
      </c>
      <c r="AM16" s="16">
        <f t="shared" si="13"/>
        <v>7</v>
      </c>
      <c r="AN16" s="17">
        <f t="shared" si="14"/>
        <v>0.58333333333333337</v>
      </c>
      <c r="AO16" s="16">
        <f t="shared" si="15"/>
        <v>10</v>
      </c>
      <c r="AP16" s="17">
        <f t="shared" si="16"/>
        <v>0.76923076923076927</v>
      </c>
      <c r="AQ16" s="16">
        <f t="shared" si="17"/>
        <v>3</v>
      </c>
    </row>
    <row r="17" spans="1:43">
      <c r="A17" s="68" t="s">
        <v>134</v>
      </c>
      <c r="B17" s="69">
        <v>808115</v>
      </c>
      <c r="C17" s="69">
        <v>15</v>
      </c>
      <c r="D17" s="70" t="s">
        <v>231</v>
      </c>
      <c r="E17" s="70" t="s">
        <v>232</v>
      </c>
      <c r="F17" s="35" t="s">
        <v>32</v>
      </c>
      <c r="G17" s="35"/>
      <c r="H17" s="35"/>
      <c r="I17" s="35"/>
      <c r="J17" s="3">
        <v>2</v>
      </c>
      <c r="K17" s="3">
        <v>3</v>
      </c>
      <c r="L17" s="3">
        <v>0</v>
      </c>
      <c r="M17" s="3">
        <v>0</v>
      </c>
      <c r="N17" s="3">
        <v>1</v>
      </c>
      <c r="O17" s="3">
        <v>1</v>
      </c>
      <c r="P17" s="3">
        <v>1</v>
      </c>
      <c r="Q17" s="3">
        <v>0</v>
      </c>
      <c r="R17" s="3">
        <v>0</v>
      </c>
      <c r="S17" s="3">
        <v>1</v>
      </c>
      <c r="T17" s="3">
        <v>0</v>
      </c>
      <c r="U17" s="3">
        <v>1</v>
      </c>
      <c r="V17" s="3">
        <v>1</v>
      </c>
      <c r="W17" s="3">
        <v>1</v>
      </c>
      <c r="X17" s="3">
        <v>1</v>
      </c>
      <c r="Y17" s="3">
        <v>1</v>
      </c>
      <c r="Z17" s="16">
        <f t="shared" si="1"/>
        <v>14</v>
      </c>
      <c r="AA17" s="17">
        <f t="shared" si="2"/>
        <v>0.56000000000000005</v>
      </c>
      <c r="AB17" s="17" t="str">
        <f t="shared" si="0"/>
        <v>Patenkinamas</v>
      </c>
      <c r="AC17" s="16">
        <f t="shared" si="3"/>
        <v>3</v>
      </c>
      <c r="AD17" s="17">
        <f t="shared" si="4"/>
        <v>0.75</v>
      </c>
      <c r="AE17" s="16">
        <f t="shared" si="5"/>
        <v>5</v>
      </c>
      <c r="AF17" s="17">
        <f t="shared" si="6"/>
        <v>0.625</v>
      </c>
      <c r="AG17" s="16">
        <f t="shared" si="7"/>
        <v>2</v>
      </c>
      <c r="AH17" s="17">
        <f t="shared" si="8"/>
        <v>0.66666666666666663</v>
      </c>
      <c r="AI17" s="16">
        <f t="shared" si="9"/>
        <v>4</v>
      </c>
      <c r="AJ17" s="17">
        <f t="shared" si="10"/>
        <v>0.8</v>
      </c>
      <c r="AK17" s="16">
        <f t="shared" si="11"/>
        <v>0</v>
      </c>
      <c r="AL17" s="17">
        <f t="shared" si="12"/>
        <v>0</v>
      </c>
      <c r="AM17" s="16">
        <f t="shared" si="13"/>
        <v>5</v>
      </c>
      <c r="AN17" s="17">
        <f t="shared" si="14"/>
        <v>0.41666666666666669</v>
      </c>
      <c r="AO17" s="16">
        <f t="shared" si="15"/>
        <v>9</v>
      </c>
      <c r="AP17" s="17">
        <f t="shared" si="16"/>
        <v>0.69230769230769229</v>
      </c>
      <c r="AQ17" s="16">
        <f t="shared" si="17"/>
        <v>2</v>
      </c>
    </row>
    <row r="18" spans="1:43">
      <c r="A18" s="68" t="s">
        <v>134</v>
      </c>
      <c r="B18" s="69">
        <v>808116</v>
      </c>
      <c r="C18" s="69">
        <v>16</v>
      </c>
      <c r="D18" s="70" t="s">
        <v>233</v>
      </c>
      <c r="E18" s="70" t="s">
        <v>234</v>
      </c>
      <c r="F18" s="35" t="s">
        <v>32</v>
      </c>
      <c r="G18" s="35"/>
      <c r="H18" s="35"/>
      <c r="I18" s="35"/>
      <c r="J18" s="3">
        <v>2</v>
      </c>
      <c r="K18" s="3">
        <v>3</v>
      </c>
      <c r="L18" s="3">
        <v>1</v>
      </c>
      <c r="M18" s="3">
        <v>1</v>
      </c>
      <c r="N18" s="3">
        <v>1</v>
      </c>
      <c r="O18" s="3">
        <v>1</v>
      </c>
      <c r="P18" s="3">
        <v>1</v>
      </c>
      <c r="Q18" s="3">
        <v>0</v>
      </c>
      <c r="R18" s="3">
        <v>0</v>
      </c>
      <c r="S18" s="3">
        <v>2</v>
      </c>
      <c r="T18" s="3">
        <v>1</v>
      </c>
      <c r="U18" s="3">
        <v>1</v>
      </c>
      <c r="V18" s="3">
        <v>1</v>
      </c>
      <c r="W18" s="3">
        <v>1</v>
      </c>
      <c r="X18" s="3">
        <v>2</v>
      </c>
      <c r="Y18" s="3">
        <v>1</v>
      </c>
      <c r="Z18" s="16">
        <f t="shared" si="1"/>
        <v>19</v>
      </c>
      <c r="AA18" s="17">
        <f t="shared" si="2"/>
        <v>0.76</v>
      </c>
      <c r="AB18" s="17" t="str">
        <f t="shared" si="0"/>
        <v>Pagrindinis</v>
      </c>
      <c r="AC18" s="16">
        <f t="shared" si="3"/>
        <v>4</v>
      </c>
      <c r="AD18" s="17">
        <f t="shared" si="4"/>
        <v>1</v>
      </c>
      <c r="AE18" s="16">
        <f t="shared" si="5"/>
        <v>7</v>
      </c>
      <c r="AF18" s="17">
        <f t="shared" si="6"/>
        <v>0.875</v>
      </c>
      <c r="AG18" s="16">
        <f t="shared" si="7"/>
        <v>3</v>
      </c>
      <c r="AH18" s="17">
        <f t="shared" si="8"/>
        <v>1</v>
      </c>
      <c r="AI18" s="16">
        <f t="shared" si="9"/>
        <v>5</v>
      </c>
      <c r="AJ18" s="17">
        <f t="shared" si="10"/>
        <v>1</v>
      </c>
      <c r="AK18" s="16">
        <f t="shared" si="11"/>
        <v>0</v>
      </c>
      <c r="AL18" s="17">
        <f t="shared" si="12"/>
        <v>0</v>
      </c>
      <c r="AM18" s="16">
        <f t="shared" si="13"/>
        <v>6</v>
      </c>
      <c r="AN18" s="17">
        <f t="shared" si="14"/>
        <v>0.5</v>
      </c>
      <c r="AO18" s="16">
        <f t="shared" si="15"/>
        <v>13</v>
      </c>
      <c r="AP18" s="17">
        <f t="shared" si="16"/>
        <v>1</v>
      </c>
      <c r="AQ18" s="16">
        <f t="shared" si="17"/>
        <v>4</v>
      </c>
    </row>
    <row r="19" spans="1:43">
      <c r="A19" s="68" t="s">
        <v>134</v>
      </c>
      <c r="B19" s="69">
        <v>808117</v>
      </c>
      <c r="C19" s="69">
        <v>17</v>
      </c>
      <c r="D19" s="70" t="s">
        <v>235</v>
      </c>
      <c r="E19" s="70" t="s">
        <v>236</v>
      </c>
      <c r="F19" s="35" t="s">
        <v>32</v>
      </c>
      <c r="G19" s="35"/>
      <c r="H19" s="35"/>
      <c r="I19" s="35"/>
      <c r="J19" s="3">
        <v>2</v>
      </c>
      <c r="K19" s="3">
        <v>3</v>
      </c>
      <c r="L19" s="3">
        <v>0</v>
      </c>
      <c r="M19" s="3">
        <v>1</v>
      </c>
      <c r="N19" s="3">
        <v>1</v>
      </c>
      <c r="O19" s="3">
        <v>1</v>
      </c>
      <c r="P19" s="3">
        <v>1</v>
      </c>
      <c r="Q19" s="3">
        <v>1</v>
      </c>
      <c r="R19" s="3">
        <v>3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  <c r="X19" s="3">
        <v>1</v>
      </c>
      <c r="Y19" s="3">
        <v>0</v>
      </c>
      <c r="Z19" s="16">
        <f t="shared" si="1"/>
        <v>19</v>
      </c>
      <c r="AA19" s="17">
        <f t="shared" si="2"/>
        <v>0.76</v>
      </c>
      <c r="AB19" s="17" t="str">
        <f t="shared" si="0"/>
        <v>Pagrindinis</v>
      </c>
      <c r="AC19" s="16">
        <f t="shared" si="3"/>
        <v>2</v>
      </c>
      <c r="AD19" s="17">
        <f t="shared" si="4"/>
        <v>0.5</v>
      </c>
      <c r="AE19" s="16">
        <f t="shared" si="5"/>
        <v>6</v>
      </c>
      <c r="AF19" s="17">
        <f t="shared" si="6"/>
        <v>0.75</v>
      </c>
      <c r="AG19" s="16">
        <f t="shared" si="7"/>
        <v>2</v>
      </c>
      <c r="AH19" s="17">
        <f t="shared" si="8"/>
        <v>0.66666666666666663</v>
      </c>
      <c r="AI19" s="16">
        <f t="shared" si="9"/>
        <v>5</v>
      </c>
      <c r="AJ19" s="17">
        <f t="shared" si="10"/>
        <v>1</v>
      </c>
      <c r="AK19" s="16">
        <f t="shared" si="11"/>
        <v>4</v>
      </c>
      <c r="AL19" s="17">
        <f t="shared" si="12"/>
        <v>0.8</v>
      </c>
      <c r="AM19" s="16">
        <f t="shared" si="13"/>
        <v>10</v>
      </c>
      <c r="AN19" s="17">
        <f t="shared" si="14"/>
        <v>0.83333333333333337</v>
      </c>
      <c r="AO19" s="16">
        <f t="shared" si="15"/>
        <v>9</v>
      </c>
      <c r="AP19" s="17">
        <f t="shared" si="16"/>
        <v>0.69230769230769229</v>
      </c>
      <c r="AQ19" s="16">
        <f t="shared" si="17"/>
        <v>4</v>
      </c>
    </row>
    <row r="20" spans="1:43">
      <c r="A20" s="68" t="s">
        <v>134</v>
      </c>
      <c r="B20" s="69">
        <v>808118</v>
      </c>
      <c r="C20" s="69">
        <v>18</v>
      </c>
      <c r="D20" s="70" t="s">
        <v>237</v>
      </c>
      <c r="E20" s="70" t="s">
        <v>111</v>
      </c>
      <c r="F20" s="35" t="s">
        <v>32</v>
      </c>
      <c r="G20" s="35"/>
      <c r="H20" s="35"/>
      <c r="I20" s="35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16" t="str">
        <f t="shared" si="1"/>
        <v>Tuščias</v>
      </c>
      <c r="AA20" s="17" t="str">
        <f t="shared" si="2"/>
        <v>Tuščias</v>
      </c>
      <c r="AB20" s="17" t="str">
        <f t="shared" si="0"/>
        <v>Neatliko</v>
      </c>
      <c r="AC20" s="16" t="str">
        <f t="shared" si="3"/>
        <v>Tuščias</v>
      </c>
      <c r="AD20" s="17" t="str">
        <f t="shared" si="4"/>
        <v>Tuščias</v>
      </c>
      <c r="AE20" s="16" t="str">
        <f t="shared" si="5"/>
        <v>Tuščias</v>
      </c>
      <c r="AF20" s="17" t="str">
        <f t="shared" si="6"/>
        <v>Tuščias</v>
      </c>
      <c r="AG20" s="16" t="str">
        <f t="shared" si="7"/>
        <v>Tuščias</v>
      </c>
      <c r="AH20" s="17" t="str">
        <f t="shared" si="8"/>
        <v>Tuščias</v>
      </c>
      <c r="AI20" s="16" t="str">
        <f t="shared" si="9"/>
        <v>Tuščias</v>
      </c>
      <c r="AJ20" s="17" t="str">
        <f t="shared" si="10"/>
        <v>Tuščias</v>
      </c>
      <c r="AK20" s="16" t="str">
        <f t="shared" si="11"/>
        <v>Tuščias</v>
      </c>
      <c r="AL20" s="17" t="str">
        <f t="shared" si="12"/>
        <v>Tuščias</v>
      </c>
      <c r="AM20" s="16" t="str">
        <f t="shared" si="13"/>
        <v>Tuščias</v>
      </c>
      <c r="AN20" s="17" t="str">
        <f t="shared" si="14"/>
        <v>Tuščias</v>
      </c>
      <c r="AO20" s="16" t="str">
        <f t="shared" si="15"/>
        <v>Tuščias</v>
      </c>
      <c r="AP20" s="17" t="str">
        <f t="shared" si="16"/>
        <v>Tuščias</v>
      </c>
      <c r="AQ20" s="16" t="str">
        <f t="shared" si="17"/>
        <v>Tuščias</v>
      </c>
    </row>
    <row r="21" spans="1:43">
      <c r="A21" s="68" t="s">
        <v>134</v>
      </c>
      <c r="B21" s="69">
        <v>808119</v>
      </c>
      <c r="C21" s="69">
        <v>19</v>
      </c>
      <c r="D21" s="70" t="s">
        <v>238</v>
      </c>
      <c r="E21" s="70" t="s">
        <v>239</v>
      </c>
      <c r="F21" s="35" t="s">
        <v>32</v>
      </c>
      <c r="G21" s="35"/>
      <c r="H21" s="35"/>
      <c r="I21" s="35"/>
      <c r="J21" s="3">
        <v>2</v>
      </c>
      <c r="K21" s="3">
        <v>1</v>
      </c>
      <c r="L21" s="3">
        <v>1</v>
      </c>
      <c r="M21" s="3">
        <v>0</v>
      </c>
      <c r="N21" s="3">
        <v>1</v>
      </c>
      <c r="O21" s="3">
        <v>1</v>
      </c>
      <c r="P21" s="3">
        <v>0</v>
      </c>
      <c r="Q21" s="3">
        <v>1</v>
      </c>
      <c r="R21" s="3">
        <v>0</v>
      </c>
      <c r="S21" s="3">
        <v>2</v>
      </c>
      <c r="T21" s="3">
        <v>1</v>
      </c>
      <c r="U21" s="3">
        <v>1</v>
      </c>
      <c r="V21" s="3">
        <v>1</v>
      </c>
      <c r="W21" s="3">
        <v>0</v>
      </c>
      <c r="X21" s="3">
        <v>1</v>
      </c>
      <c r="Y21" s="3">
        <v>0</v>
      </c>
      <c r="Z21" s="16">
        <f t="shared" si="1"/>
        <v>13</v>
      </c>
      <c r="AA21" s="17">
        <f t="shared" si="2"/>
        <v>0.52</v>
      </c>
      <c r="AB21" s="17" t="str">
        <f t="shared" si="0"/>
        <v>Patenkinamas</v>
      </c>
      <c r="AC21" s="16">
        <f t="shared" si="3"/>
        <v>2</v>
      </c>
      <c r="AD21" s="17">
        <f t="shared" si="4"/>
        <v>0.5</v>
      </c>
      <c r="AE21" s="16">
        <f t="shared" si="5"/>
        <v>6</v>
      </c>
      <c r="AF21" s="17">
        <f t="shared" si="6"/>
        <v>0.75</v>
      </c>
      <c r="AG21" s="16">
        <f t="shared" si="7"/>
        <v>2</v>
      </c>
      <c r="AH21" s="17">
        <f t="shared" si="8"/>
        <v>0.66666666666666663</v>
      </c>
      <c r="AI21" s="16">
        <f t="shared" si="9"/>
        <v>2</v>
      </c>
      <c r="AJ21" s="17">
        <f t="shared" si="10"/>
        <v>0.4</v>
      </c>
      <c r="AK21" s="16">
        <f t="shared" si="11"/>
        <v>1</v>
      </c>
      <c r="AL21" s="17">
        <f t="shared" si="12"/>
        <v>0.2</v>
      </c>
      <c r="AM21" s="16">
        <f t="shared" si="13"/>
        <v>6</v>
      </c>
      <c r="AN21" s="17">
        <f t="shared" si="14"/>
        <v>0.5</v>
      </c>
      <c r="AO21" s="16">
        <f t="shared" si="15"/>
        <v>7</v>
      </c>
      <c r="AP21" s="17">
        <f t="shared" si="16"/>
        <v>0.53846153846153844</v>
      </c>
      <c r="AQ21" s="16">
        <f t="shared" si="17"/>
        <v>2</v>
      </c>
    </row>
    <row r="22" spans="1:43">
      <c r="A22" s="68" t="s">
        <v>134</v>
      </c>
      <c r="B22" s="69">
        <v>808120</v>
      </c>
      <c r="C22" s="69">
        <v>20</v>
      </c>
      <c r="D22" s="70" t="s">
        <v>109</v>
      </c>
      <c r="E22" s="70" t="s">
        <v>240</v>
      </c>
      <c r="F22" s="35" t="s">
        <v>36</v>
      </c>
      <c r="G22" s="35"/>
      <c r="H22" s="35"/>
      <c r="I22" s="35"/>
      <c r="J22" s="3">
        <v>2</v>
      </c>
      <c r="K22" s="3">
        <v>2</v>
      </c>
      <c r="L22" s="3">
        <v>0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2</v>
      </c>
      <c r="S22" s="3">
        <v>2</v>
      </c>
      <c r="T22" s="3">
        <v>1</v>
      </c>
      <c r="U22" s="3">
        <v>1</v>
      </c>
      <c r="V22" s="3">
        <v>1</v>
      </c>
      <c r="W22" s="3">
        <v>0</v>
      </c>
      <c r="X22" s="3">
        <v>1</v>
      </c>
      <c r="Y22" s="3">
        <v>1</v>
      </c>
      <c r="Z22" s="16">
        <f t="shared" si="1"/>
        <v>18</v>
      </c>
      <c r="AA22" s="17">
        <f t="shared" si="2"/>
        <v>0.72</v>
      </c>
      <c r="AB22" s="17" t="str">
        <f t="shared" si="0"/>
        <v>Pagrindinis</v>
      </c>
      <c r="AC22" s="16">
        <f t="shared" si="3"/>
        <v>4</v>
      </c>
      <c r="AD22" s="17">
        <f t="shared" si="4"/>
        <v>1</v>
      </c>
      <c r="AE22" s="16">
        <f t="shared" si="5"/>
        <v>5</v>
      </c>
      <c r="AF22" s="17">
        <f t="shared" si="6"/>
        <v>0.625</v>
      </c>
      <c r="AG22" s="16">
        <f t="shared" si="7"/>
        <v>2</v>
      </c>
      <c r="AH22" s="17">
        <f t="shared" si="8"/>
        <v>0.66666666666666663</v>
      </c>
      <c r="AI22" s="16">
        <f t="shared" si="9"/>
        <v>4</v>
      </c>
      <c r="AJ22" s="17">
        <f t="shared" si="10"/>
        <v>0.8</v>
      </c>
      <c r="AK22" s="16">
        <f t="shared" si="11"/>
        <v>3</v>
      </c>
      <c r="AL22" s="17">
        <f t="shared" si="12"/>
        <v>0.6</v>
      </c>
      <c r="AM22" s="16">
        <f t="shared" si="13"/>
        <v>8</v>
      </c>
      <c r="AN22" s="17">
        <f t="shared" si="14"/>
        <v>0.66666666666666663</v>
      </c>
      <c r="AO22" s="16">
        <f t="shared" si="15"/>
        <v>10</v>
      </c>
      <c r="AP22" s="17">
        <f t="shared" si="16"/>
        <v>0.76923076923076927</v>
      </c>
      <c r="AQ22" s="16">
        <f t="shared" si="17"/>
        <v>3</v>
      </c>
    </row>
    <row r="23" spans="1:43">
      <c r="A23" s="68" t="s">
        <v>134</v>
      </c>
      <c r="B23" s="69">
        <v>808121</v>
      </c>
      <c r="C23" s="69">
        <v>21</v>
      </c>
      <c r="D23" s="70" t="s">
        <v>241</v>
      </c>
      <c r="E23" s="70" t="s">
        <v>242</v>
      </c>
      <c r="F23" s="35" t="s">
        <v>32</v>
      </c>
      <c r="G23" s="35"/>
      <c r="H23" s="35"/>
      <c r="I23" s="35"/>
      <c r="J23" s="3">
        <v>2</v>
      </c>
      <c r="K23" s="3">
        <v>3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0</v>
      </c>
      <c r="S23" s="3">
        <v>1</v>
      </c>
      <c r="T23" s="3">
        <v>1</v>
      </c>
      <c r="U23" s="3">
        <v>1</v>
      </c>
      <c r="V23" s="3">
        <v>1</v>
      </c>
      <c r="W23" s="3">
        <v>0</v>
      </c>
      <c r="X23" s="3">
        <v>1</v>
      </c>
      <c r="Y23" s="3">
        <v>1</v>
      </c>
      <c r="Z23" s="16">
        <f t="shared" si="1"/>
        <v>17</v>
      </c>
      <c r="AA23" s="17">
        <f t="shared" si="2"/>
        <v>0.68</v>
      </c>
      <c r="AB23" s="17" t="str">
        <f t="shared" si="0"/>
        <v>Pagrindinis</v>
      </c>
      <c r="AC23" s="16">
        <f t="shared" si="3"/>
        <v>3</v>
      </c>
      <c r="AD23" s="17">
        <f t="shared" si="4"/>
        <v>0.75</v>
      </c>
      <c r="AE23" s="16">
        <f t="shared" si="5"/>
        <v>6</v>
      </c>
      <c r="AF23" s="17">
        <f t="shared" si="6"/>
        <v>0.75</v>
      </c>
      <c r="AG23" s="16">
        <f t="shared" si="7"/>
        <v>2</v>
      </c>
      <c r="AH23" s="17">
        <f t="shared" si="8"/>
        <v>0.66666666666666663</v>
      </c>
      <c r="AI23" s="16">
        <f t="shared" si="9"/>
        <v>5</v>
      </c>
      <c r="AJ23" s="17">
        <f t="shared" si="10"/>
        <v>1</v>
      </c>
      <c r="AK23" s="16">
        <f t="shared" si="11"/>
        <v>1</v>
      </c>
      <c r="AL23" s="17">
        <f t="shared" si="12"/>
        <v>0.2</v>
      </c>
      <c r="AM23" s="16">
        <f t="shared" si="13"/>
        <v>6</v>
      </c>
      <c r="AN23" s="17">
        <f t="shared" si="14"/>
        <v>0.5</v>
      </c>
      <c r="AO23" s="16">
        <f t="shared" si="15"/>
        <v>11</v>
      </c>
      <c r="AP23" s="17">
        <f t="shared" si="16"/>
        <v>0.84615384615384615</v>
      </c>
      <c r="AQ23" s="16">
        <f t="shared" si="17"/>
        <v>3</v>
      </c>
    </row>
    <row r="24" spans="1:43">
      <c r="A24" s="68" t="s">
        <v>134</v>
      </c>
      <c r="B24" s="69">
        <v>808122</v>
      </c>
      <c r="C24" s="69">
        <v>22</v>
      </c>
      <c r="D24" s="70" t="s">
        <v>243</v>
      </c>
      <c r="E24" s="70" t="s">
        <v>244</v>
      </c>
      <c r="F24" s="35" t="s">
        <v>36</v>
      </c>
      <c r="G24" s="35"/>
      <c r="H24" s="35"/>
      <c r="I24" s="35"/>
      <c r="J24" s="3">
        <v>2</v>
      </c>
      <c r="K24" s="3">
        <v>2</v>
      </c>
      <c r="L24" s="3">
        <v>0</v>
      </c>
      <c r="M24" s="3">
        <v>1</v>
      </c>
      <c r="N24" s="3">
        <v>1</v>
      </c>
      <c r="O24" s="3">
        <v>1</v>
      </c>
      <c r="P24" s="3">
        <v>1</v>
      </c>
      <c r="Q24" s="3">
        <v>0</v>
      </c>
      <c r="R24" s="3">
        <v>0</v>
      </c>
      <c r="S24" s="3">
        <v>1</v>
      </c>
      <c r="T24" s="3">
        <v>1</v>
      </c>
      <c r="U24" s="3">
        <v>2</v>
      </c>
      <c r="V24" s="3">
        <v>1</v>
      </c>
      <c r="W24" s="3">
        <v>1</v>
      </c>
      <c r="X24" s="3">
        <v>1</v>
      </c>
      <c r="Y24" s="3">
        <v>1</v>
      </c>
      <c r="Z24" s="16">
        <f t="shared" si="1"/>
        <v>16</v>
      </c>
      <c r="AA24" s="17">
        <f t="shared" si="2"/>
        <v>0.64</v>
      </c>
      <c r="AB24" s="17" t="str">
        <f t="shared" si="0"/>
        <v>Pagrindinis</v>
      </c>
      <c r="AC24" s="16">
        <f t="shared" si="3"/>
        <v>3</v>
      </c>
      <c r="AD24" s="17">
        <f t="shared" si="4"/>
        <v>0.75</v>
      </c>
      <c r="AE24" s="16">
        <f t="shared" si="5"/>
        <v>7</v>
      </c>
      <c r="AF24" s="17">
        <f t="shared" si="6"/>
        <v>0.875</v>
      </c>
      <c r="AG24" s="16">
        <f t="shared" si="7"/>
        <v>2</v>
      </c>
      <c r="AH24" s="17">
        <f t="shared" si="8"/>
        <v>0.66666666666666663</v>
      </c>
      <c r="AI24" s="16">
        <f t="shared" si="9"/>
        <v>4</v>
      </c>
      <c r="AJ24" s="17">
        <f t="shared" si="10"/>
        <v>0.8</v>
      </c>
      <c r="AK24" s="16">
        <f t="shared" si="11"/>
        <v>0</v>
      </c>
      <c r="AL24" s="17">
        <f t="shared" si="12"/>
        <v>0</v>
      </c>
      <c r="AM24" s="16">
        <f t="shared" si="13"/>
        <v>7</v>
      </c>
      <c r="AN24" s="17">
        <f t="shared" si="14"/>
        <v>0.58333333333333337</v>
      </c>
      <c r="AO24" s="16">
        <f t="shared" si="15"/>
        <v>9</v>
      </c>
      <c r="AP24" s="17">
        <f t="shared" si="16"/>
        <v>0.69230769230769229</v>
      </c>
      <c r="AQ24" s="16">
        <f t="shared" si="17"/>
        <v>3</v>
      </c>
    </row>
    <row r="25" spans="1:43">
      <c r="A25" s="68" t="s">
        <v>134</v>
      </c>
      <c r="B25" s="69">
        <v>808123</v>
      </c>
      <c r="C25" s="69">
        <v>23</v>
      </c>
      <c r="D25" s="70" t="s">
        <v>33</v>
      </c>
      <c r="E25" s="70" t="s">
        <v>245</v>
      </c>
      <c r="F25" s="35" t="s">
        <v>32</v>
      </c>
      <c r="G25" s="35"/>
      <c r="H25" s="35"/>
      <c r="I25" s="35"/>
      <c r="J25" s="3">
        <v>2</v>
      </c>
      <c r="K25" s="3">
        <v>3</v>
      </c>
      <c r="L25" s="3">
        <v>1</v>
      </c>
      <c r="M25" s="3">
        <v>1</v>
      </c>
      <c r="N25" s="3">
        <v>1</v>
      </c>
      <c r="O25" s="3">
        <v>1</v>
      </c>
      <c r="P25" s="3">
        <v>1</v>
      </c>
      <c r="Q25" s="3">
        <v>1</v>
      </c>
      <c r="R25" s="3">
        <v>0</v>
      </c>
      <c r="S25" s="3">
        <v>2</v>
      </c>
      <c r="T25" s="3">
        <v>1</v>
      </c>
      <c r="U25" s="3">
        <v>1</v>
      </c>
      <c r="V25" s="3">
        <v>1</v>
      </c>
      <c r="W25" s="3">
        <v>1</v>
      </c>
      <c r="X25" s="3">
        <v>2</v>
      </c>
      <c r="Y25" s="3">
        <v>1</v>
      </c>
      <c r="Z25" s="16">
        <f t="shared" si="1"/>
        <v>20</v>
      </c>
      <c r="AA25" s="17">
        <f t="shared" si="2"/>
        <v>0.8</v>
      </c>
      <c r="AB25" s="17" t="str">
        <f t="shared" si="0"/>
        <v>Pagrindinis</v>
      </c>
      <c r="AC25" s="16">
        <f t="shared" si="3"/>
        <v>4</v>
      </c>
      <c r="AD25" s="17">
        <f t="shared" si="4"/>
        <v>1</v>
      </c>
      <c r="AE25" s="16">
        <f t="shared" si="5"/>
        <v>7</v>
      </c>
      <c r="AF25" s="17">
        <f t="shared" si="6"/>
        <v>0.875</v>
      </c>
      <c r="AG25" s="16">
        <f t="shared" si="7"/>
        <v>3</v>
      </c>
      <c r="AH25" s="17">
        <f t="shared" si="8"/>
        <v>1</v>
      </c>
      <c r="AI25" s="16">
        <f t="shared" si="9"/>
        <v>5</v>
      </c>
      <c r="AJ25" s="17">
        <f t="shared" si="10"/>
        <v>1</v>
      </c>
      <c r="AK25" s="16">
        <f t="shared" si="11"/>
        <v>1</v>
      </c>
      <c r="AL25" s="17">
        <f t="shared" si="12"/>
        <v>0.2</v>
      </c>
      <c r="AM25" s="16">
        <f t="shared" si="13"/>
        <v>7</v>
      </c>
      <c r="AN25" s="17">
        <f t="shared" si="14"/>
        <v>0.58333333333333337</v>
      </c>
      <c r="AO25" s="16">
        <f t="shared" si="15"/>
        <v>13</v>
      </c>
      <c r="AP25" s="17">
        <f t="shared" si="16"/>
        <v>1</v>
      </c>
      <c r="AQ25" s="16">
        <f t="shared" si="17"/>
        <v>4</v>
      </c>
    </row>
    <row r="26" spans="1:43">
      <c r="A26" s="68" t="s">
        <v>134</v>
      </c>
      <c r="B26" s="69">
        <v>808124</v>
      </c>
      <c r="C26" s="69">
        <v>24</v>
      </c>
      <c r="D26" s="70" t="s">
        <v>246</v>
      </c>
      <c r="E26" s="70" t="s">
        <v>247</v>
      </c>
      <c r="F26" s="35" t="s">
        <v>32</v>
      </c>
      <c r="G26" s="35"/>
      <c r="H26" s="35"/>
      <c r="I26" s="35"/>
      <c r="J26" s="3">
        <v>2</v>
      </c>
      <c r="K26" s="3">
        <v>2</v>
      </c>
      <c r="L26" s="3">
        <v>1</v>
      </c>
      <c r="M26" s="3">
        <v>0</v>
      </c>
      <c r="N26" s="3">
        <v>1</v>
      </c>
      <c r="O26" s="3">
        <v>0</v>
      </c>
      <c r="P26" s="3">
        <v>1</v>
      </c>
      <c r="Q26" s="3">
        <v>1</v>
      </c>
      <c r="R26" s="3">
        <v>0</v>
      </c>
      <c r="S26" s="3">
        <v>2</v>
      </c>
      <c r="T26" s="3">
        <v>1</v>
      </c>
      <c r="U26" s="3">
        <v>1</v>
      </c>
      <c r="V26" s="3">
        <v>1</v>
      </c>
      <c r="W26" s="3">
        <v>1</v>
      </c>
      <c r="X26" s="3">
        <v>2</v>
      </c>
      <c r="Y26" s="3">
        <v>1</v>
      </c>
      <c r="Z26" s="16">
        <f t="shared" si="1"/>
        <v>17</v>
      </c>
      <c r="AA26" s="17">
        <f t="shared" si="2"/>
        <v>0.68</v>
      </c>
      <c r="AB26" s="17" t="str">
        <f t="shared" si="0"/>
        <v>Pagrindinis</v>
      </c>
      <c r="AC26" s="16">
        <f t="shared" si="3"/>
        <v>4</v>
      </c>
      <c r="AD26" s="17">
        <f t="shared" si="4"/>
        <v>1</v>
      </c>
      <c r="AE26" s="16">
        <f t="shared" si="5"/>
        <v>7</v>
      </c>
      <c r="AF26" s="17">
        <f t="shared" si="6"/>
        <v>0.875</v>
      </c>
      <c r="AG26" s="16">
        <f t="shared" si="7"/>
        <v>2</v>
      </c>
      <c r="AH26" s="17">
        <f t="shared" si="8"/>
        <v>0.66666666666666663</v>
      </c>
      <c r="AI26" s="16">
        <f t="shared" si="9"/>
        <v>3</v>
      </c>
      <c r="AJ26" s="17">
        <f t="shared" si="10"/>
        <v>0.6</v>
      </c>
      <c r="AK26" s="16">
        <f t="shared" si="11"/>
        <v>1</v>
      </c>
      <c r="AL26" s="17">
        <f t="shared" si="12"/>
        <v>0.2</v>
      </c>
      <c r="AM26" s="16">
        <f t="shared" si="13"/>
        <v>7</v>
      </c>
      <c r="AN26" s="17">
        <f t="shared" si="14"/>
        <v>0.58333333333333337</v>
      </c>
      <c r="AO26" s="16">
        <f t="shared" si="15"/>
        <v>10</v>
      </c>
      <c r="AP26" s="17">
        <f t="shared" si="16"/>
        <v>0.76923076923076927</v>
      </c>
      <c r="AQ26" s="16">
        <f t="shared" si="17"/>
        <v>3</v>
      </c>
    </row>
    <row r="27" spans="1:43">
      <c r="A27" s="68" t="s">
        <v>134</v>
      </c>
      <c r="B27" s="69">
        <v>808125</v>
      </c>
      <c r="C27" s="69">
        <v>25</v>
      </c>
      <c r="D27" s="70" t="s">
        <v>33</v>
      </c>
      <c r="E27" s="70" t="s">
        <v>248</v>
      </c>
      <c r="F27" s="35" t="s">
        <v>32</v>
      </c>
      <c r="G27" s="35"/>
      <c r="H27" s="35"/>
      <c r="I27" s="35"/>
      <c r="J27" s="3">
        <v>2</v>
      </c>
      <c r="K27" s="3">
        <v>3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3</v>
      </c>
      <c r="S27" s="3">
        <v>2</v>
      </c>
      <c r="T27" s="3">
        <v>1</v>
      </c>
      <c r="U27" s="3">
        <v>1</v>
      </c>
      <c r="V27" s="3">
        <v>1</v>
      </c>
      <c r="W27" s="3">
        <v>1</v>
      </c>
      <c r="X27" s="3">
        <v>2</v>
      </c>
      <c r="Y27" s="3">
        <v>1</v>
      </c>
      <c r="Z27" s="16">
        <f t="shared" si="1"/>
        <v>23</v>
      </c>
      <c r="AA27" s="17">
        <f t="shared" si="2"/>
        <v>0.92</v>
      </c>
      <c r="AB27" s="17" t="str">
        <f t="shared" si="0"/>
        <v>Aukštesnysis</v>
      </c>
      <c r="AC27" s="16">
        <f t="shared" si="3"/>
        <v>4</v>
      </c>
      <c r="AD27" s="17">
        <f t="shared" si="4"/>
        <v>1</v>
      </c>
      <c r="AE27" s="16">
        <f t="shared" si="5"/>
        <v>7</v>
      </c>
      <c r="AF27" s="17">
        <f t="shared" si="6"/>
        <v>0.875</v>
      </c>
      <c r="AG27" s="16">
        <f t="shared" si="7"/>
        <v>3</v>
      </c>
      <c r="AH27" s="17">
        <f t="shared" si="8"/>
        <v>1</v>
      </c>
      <c r="AI27" s="16">
        <f t="shared" si="9"/>
        <v>5</v>
      </c>
      <c r="AJ27" s="17">
        <f t="shared" si="10"/>
        <v>1</v>
      </c>
      <c r="AK27" s="16">
        <f t="shared" si="11"/>
        <v>4</v>
      </c>
      <c r="AL27" s="17">
        <f t="shared" si="12"/>
        <v>0.8</v>
      </c>
      <c r="AM27" s="16">
        <f t="shared" si="13"/>
        <v>10</v>
      </c>
      <c r="AN27" s="17">
        <f t="shared" si="14"/>
        <v>0.83333333333333337</v>
      </c>
      <c r="AO27" s="16">
        <f t="shared" si="15"/>
        <v>13</v>
      </c>
      <c r="AP27" s="17">
        <f t="shared" si="16"/>
        <v>1</v>
      </c>
      <c r="AQ27" s="16">
        <f t="shared" si="17"/>
        <v>4</v>
      </c>
    </row>
    <row r="28" spans="1:43">
      <c r="A28" s="68" t="s">
        <v>134</v>
      </c>
      <c r="B28" s="69">
        <v>808126</v>
      </c>
      <c r="C28" s="69">
        <v>26</v>
      </c>
      <c r="D28" s="70" t="s">
        <v>33</v>
      </c>
      <c r="E28" s="70" t="s">
        <v>249</v>
      </c>
      <c r="F28" s="35" t="s">
        <v>32</v>
      </c>
      <c r="G28" s="35"/>
      <c r="H28" s="35"/>
      <c r="I28" s="35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16" t="str">
        <f t="shared" si="1"/>
        <v>Tuščias</v>
      </c>
      <c r="AA28" s="17" t="str">
        <f t="shared" si="2"/>
        <v>Tuščias</v>
      </c>
      <c r="AB28" s="17" t="str">
        <f t="shared" si="0"/>
        <v>Neatliko</v>
      </c>
      <c r="AC28" s="16" t="str">
        <f t="shared" si="3"/>
        <v>Tuščias</v>
      </c>
      <c r="AD28" s="17" t="str">
        <f t="shared" si="4"/>
        <v>Tuščias</v>
      </c>
      <c r="AE28" s="16" t="str">
        <f t="shared" si="5"/>
        <v>Tuščias</v>
      </c>
      <c r="AF28" s="17" t="str">
        <f t="shared" si="6"/>
        <v>Tuščias</v>
      </c>
      <c r="AG28" s="16" t="str">
        <f t="shared" si="7"/>
        <v>Tuščias</v>
      </c>
      <c r="AH28" s="17" t="str">
        <f t="shared" si="8"/>
        <v>Tuščias</v>
      </c>
      <c r="AI28" s="16" t="str">
        <f t="shared" si="9"/>
        <v>Tuščias</v>
      </c>
      <c r="AJ28" s="17" t="str">
        <f t="shared" si="10"/>
        <v>Tuščias</v>
      </c>
      <c r="AK28" s="16" t="str">
        <f t="shared" si="11"/>
        <v>Tuščias</v>
      </c>
      <c r="AL28" s="17" t="str">
        <f t="shared" si="12"/>
        <v>Tuščias</v>
      </c>
      <c r="AM28" s="16" t="str">
        <f t="shared" si="13"/>
        <v>Tuščias</v>
      </c>
      <c r="AN28" s="17" t="str">
        <f t="shared" si="14"/>
        <v>Tuščias</v>
      </c>
      <c r="AO28" s="16" t="str">
        <f t="shared" si="15"/>
        <v>Tuščias</v>
      </c>
      <c r="AP28" s="17" t="str">
        <f t="shared" si="16"/>
        <v>Tuščias</v>
      </c>
      <c r="AQ28" s="16" t="str">
        <f t="shared" si="17"/>
        <v>Tuščias</v>
      </c>
    </row>
    <row r="29" spans="1:43">
      <c r="A29" s="68" t="s">
        <v>134</v>
      </c>
      <c r="B29" s="69">
        <v>808127</v>
      </c>
      <c r="C29" s="69">
        <v>27</v>
      </c>
      <c r="D29" s="70" t="s">
        <v>215</v>
      </c>
      <c r="E29" s="70" t="s">
        <v>250</v>
      </c>
      <c r="F29" s="35" t="s">
        <v>32</v>
      </c>
      <c r="G29" s="35"/>
      <c r="H29" s="35"/>
      <c r="I29" s="35"/>
      <c r="J29" s="3">
        <v>1</v>
      </c>
      <c r="K29" s="3">
        <v>0</v>
      </c>
      <c r="L29" s="3">
        <v>1</v>
      </c>
      <c r="M29" s="3">
        <v>1</v>
      </c>
      <c r="N29" s="3">
        <v>1</v>
      </c>
      <c r="O29" s="3">
        <v>1</v>
      </c>
      <c r="P29" s="3">
        <v>1</v>
      </c>
      <c r="Q29" s="3">
        <v>1</v>
      </c>
      <c r="R29" s="3">
        <v>0</v>
      </c>
      <c r="S29" s="3">
        <v>0</v>
      </c>
      <c r="T29" s="3">
        <v>1</v>
      </c>
      <c r="U29" s="3">
        <v>1</v>
      </c>
      <c r="V29" s="3">
        <v>1</v>
      </c>
      <c r="W29" s="3">
        <v>1</v>
      </c>
      <c r="X29" s="3">
        <v>2</v>
      </c>
      <c r="Y29" s="3">
        <v>1</v>
      </c>
      <c r="Z29" s="16">
        <f t="shared" si="1"/>
        <v>14</v>
      </c>
      <c r="AA29" s="17">
        <f t="shared" si="2"/>
        <v>0.56000000000000005</v>
      </c>
      <c r="AB29" s="17" t="str">
        <f t="shared" si="0"/>
        <v>Patenkinamas</v>
      </c>
      <c r="AC29" s="16">
        <f t="shared" si="3"/>
        <v>2</v>
      </c>
      <c r="AD29" s="17">
        <f t="shared" si="4"/>
        <v>0.5</v>
      </c>
      <c r="AE29" s="16">
        <f t="shared" si="5"/>
        <v>6</v>
      </c>
      <c r="AF29" s="17">
        <f t="shared" si="6"/>
        <v>0.75</v>
      </c>
      <c r="AG29" s="16">
        <f t="shared" si="7"/>
        <v>3</v>
      </c>
      <c r="AH29" s="17">
        <f t="shared" si="8"/>
        <v>1</v>
      </c>
      <c r="AI29" s="16">
        <f t="shared" si="9"/>
        <v>2</v>
      </c>
      <c r="AJ29" s="17">
        <f t="shared" si="10"/>
        <v>0.4</v>
      </c>
      <c r="AK29" s="16">
        <f t="shared" si="11"/>
        <v>1</v>
      </c>
      <c r="AL29" s="17">
        <f t="shared" si="12"/>
        <v>0.2</v>
      </c>
      <c r="AM29" s="16">
        <f t="shared" si="13"/>
        <v>6</v>
      </c>
      <c r="AN29" s="17">
        <f t="shared" si="14"/>
        <v>0.5</v>
      </c>
      <c r="AO29" s="16">
        <f t="shared" si="15"/>
        <v>8</v>
      </c>
      <c r="AP29" s="17">
        <f t="shared" si="16"/>
        <v>0.61538461538461542</v>
      </c>
      <c r="AQ29" s="16">
        <f t="shared" si="17"/>
        <v>2</v>
      </c>
    </row>
    <row r="30" spans="1:43">
      <c r="A30" s="68" t="s">
        <v>134</v>
      </c>
      <c r="B30" s="69">
        <v>808128</v>
      </c>
      <c r="C30" s="69">
        <v>28</v>
      </c>
      <c r="D30" s="70" t="s">
        <v>251</v>
      </c>
      <c r="E30" s="70" t="s">
        <v>252</v>
      </c>
      <c r="F30" s="35" t="s">
        <v>36</v>
      </c>
      <c r="G30" s="35"/>
      <c r="H30" s="35"/>
      <c r="I30" s="35"/>
      <c r="J30" s="3">
        <v>2</v>
      </c>
      <c r="K30" s="3">
        <v>2</v>
      </c>
      <c r="L30" s="3">
        <v>1</v>
      </c>
      <c r="M30" s="3">
        <v>0</v>
      </c>
      <c r="N30" s="3">
        <v>1</v>
      </c>
      <c r="O30" s="3">
        <v>0</v>
      </c>
      <c r="P30" s="3">
        <v>1</v>
      </c>
      <c r="Q30" s="3">
        <v>0</v>
      </c>
      <c r="R30" s="3">
        <v>0</v>
      </c>
      <c r="S30" s="3">
        <v>1</v>
      </c>
      <c r="T30" s="3">
        <v>1</v>
      </c>
      <c r="U30" s="3">
        <v>2</v>
      </c>
      <c r="V30" s="3">
        <v>0</v>
      </c>
      <c r="W30" s="3">
        <v>1</v>
      </c>
      <c r="X30" s="3">
        <v>1</v>
      </c>
      <c r="Y30" s="3">
        <v>1</v>
      </c>
      <c r="Z30" s="16">
        <f t="shared" si="1"/>
        <v>14</v>
      </c>
      <c r="AA30" s="17">
        <f t="shared" si="2"/>
        <v>0.56000000000000005</v>
      </c>
      <c r="AB30" s="17" t="str">
        <f t="shared" si="0"/>
        <v>Patenkinamas</v>
      </c>
      <c r="AC30" s="16">
        <f t="shared" si="3"/>
        <v>3</v>
      </c>
      <c r="AD30" s="17">
        <f t="shared" si="4"/>
        <v>0.75</v>
      </c>
      <c r="AE30" s="16">
        <f t="shared" si="5"/>
        <v>7</v>
      </c>
      <c r="AF30" s="17">
        <f t="shared" si="6"/>
        <v>0.875</v>
      </c>
      <c r="AG30" s="16">
        <f t="shared" si="7"/>
        <v>1</v>
      </c>
      <c r="AH30" s="17">
        <f t="shared" si="8"/>
        <v>0.33333333333333331</v>
      </c>
      <c r="AI30" s="16">
        <f t="shared" si="9"/>
        <v>3</v>
      </c>
      <c r="AJ30" s="17">
        <f t="shared" si="10"/>
        <v>0.6</v>
      </c>
      <c r="AK30" s="16">
        <f t="shared" si="11"/>
        <v>0</v>
      </c>
      <c r="AL30" s="17">
        <f t="shared" si="12"/>
        <v>0</v>
      </c>
      <c r="AM30" s="16">
        <f t="shared" si="13"/>
        <v>6</v>
      </c>
      <c r="AN30" s="17">
        <f t="shared" si="14"/>
        <v>0.5</v>
      </c>
      <c r="AO30" s="16">
        <f t="shared" si="15"/>
        <v>8</v>
      </c>
      <c r="AP30" s="17">
        <f t="shared" si="16"/>
        <v>0.61538461538461542</v>
      </c>
      <c r="AQ30" s="16">
        <f t="shared" si="17"/>
        <v>2</v>
      </c>
    </row>
    <row r="31" spans="1:43">
      <c r="A31" s="68" t="s">
        <v>134</v>
      </c>
      <c r="B31" s="69">
        <v>808129</v>
      </c>
      <c r="C31" s="69">
        <v>29</v>
      </c>
      <c r="D31" s="70" t="s">
        <v>253</v>
      </c>
      <c r="E31" s="70" t="s">
        <v>254</v>
      </c>
      <c r="F31" s="35" t="s">
        <v>36</v>
      </c>
      <c r="G31" s="35"/>
      <c r="H31" s="35"/>
      <c r="I31" s="35"/>
      <c r="J31" s="3">
        <v>2</v>
      </c>
      <c r="K31" s="3">
        <v>3</v>
      </c>
      <c r="L31" s="3">
        <v>1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1</v>
      </c>
      <c r="T31" s="3">
        <v>1</v>
      </c>
      <c r="U31" s="3">
        <v>2</v>
      </c>
      <c r="V31" s="3">
        <v>1</v>
      </c>
      <c r="W31" s="3">
        <v>0</v>
      </c>
      <c r="X31" s="3">
        <v>2</v>
      </c>
      <c r="Y31" s="3">
        <v>1</v>
      </c>
      <c r="Z31" s="16">
        <f t="shared" si="1"/>
        <v>21</v>
      </c>
      <c r="AA31" s="17">
        <f t="shared" si="2"/>
        <v>0.84</v>
      </c>
      <c r="AB31" s="17" t="str">
        <f t="shared" si="0"/>
        <v>Aukštesnysis</v>
      </c>
      <c r="AC31" s="16">
        <f t="shared" si="3"/>
        <v>3</v>
      </c>
      <c r="AD31" s="17">
        <f t="shared" si="4"/>
        <v>0.75</v>
      </c>
      <c r="AE31" s="16">
        <f t="shared" si="5"/>
        <v>7</v>
      </c>
      <c r="AF31" s="17">
        <f t="shared" si="6"/>
        <v>0.875</v>
      </c>
      <c r="AG31" s="16">
        <f t="shared" si="7"/>
        <v>3</v>
      </c>
      <c r="AH31" s="17">
        <f t="shared" si="8"/>
        <v>1</v>
      </c>
      <c r="AI31" s="16">
        <f t="shared" si="9"/>
        <v>5</v>
      </c>
      <c r="AJ31" s="17">
        <f t="shared" si="10"/>
        <v>1</v>
      </c>
      <c r="AK31" s="16">
        <f t="shared" si="11"/>
        <v>3</v>
      </c>
      <c r="AL31" s="17">
        <f t="shared" si="12"/>
        <v>0.6</v>
      </c>
      <c r="AM31" s="16">
        <f t="shared" si="13"/>
        <v>9</v>
      </c>
      <c r="AN31" s="17">
        <f t="shared" si="14"/>
        <v>0.75</v>
      </c>
      <c r="AO31" s="16">
        <f t="shared" si="15"/>
        <v>12</v>
      </c>
      <c r="AP31" s="17">
        <f t="shared" si="16"/>
        <v>0.92307692307692313</v>
      </c>
      <c r="AQ31" s="16">
        <f t="shared" si="17"/>
        <v>4</v>
      </c>
    </row>
    <row r="32" spans="1:43">
      <c r="A32" s="68" t="s">
        <v>134</v>
      </c>
      <c r="B32" s="69">
        <v>808130</v>
      </c>
      <c r="C32" s="69">
        <v>30</v>
      </c>
      <c r="D32" s="70" t="s">
        <v>255</v>
      </c>
      <c r="E32" s="70" t="s">
        <v>256</v>
      </c>
      <c r="F32" s="35" t="s">
        <v>32</v>
      </c>
      <c r="G32" s="35"/>
      <c r="H32" s="35"/>
      <c r="I32" s="35"/>
      <c r="J32" s="3">
        <v>2</v>
      </c>
      <c r="K32" s="3">
        <v>3</v>
      </c>
      <c r="L32" s="3">
        <v>1</v>
      </c>
      <c r="M32" s="3">
        <v>1</v>
      </c>
      <c r="N32" s="3">
        <v>1</v>
      </c>
      <c r="O32" s="3">
        <v>0</v>
      </c>
      <c r="P32" s="3">
        <v>1</v>
      </c>
      <c r="Q32" s="3">
        <v>1</v>
      </c>
      <c r="R32" s="3">
        <v>0</v>
      </c>
      <c r="S32" s="3">
        <v>2</v>
      </c>
      <c r="T32" s="3">
        <v>1</v>
      </c>
      <c r="U32" s="3">
        <v>1</v>
      </c>
      <c r="V32" s="3">
        <v>1</v>
      </c>
      <c r="W32" s="3">
        <v>1</v>
      </c>
      <c r="X32" s="3">
        <v>0</v>
      </c>
      <c r="Y32" s="3">
        <v>0</v>
      </c>
      <c r="Z32" s="16">
        <f t="shared" si="1"/>
        <v>16</v>
      </c>
      <c r="AA32" s="17">
        <f t="shared" si="2"/>
        <v>0.64</v>
      </c>
      <c r="AB32" s="17" t="str">
        <f t="shared" si="0"/>
        <v>Pagrindinis</v>
      </c>
      <c r="AC32" s="16">
        <f t="shared" si="3"/>
        <v>3</v>
      </c>
      <c r="AD32" s="17">
        <f t="shared" si="4"/>
        <v>0.75</v>
      </c>
      <c r="AE32" s="16">
        <f t="shared" si="5"/>
        <v>7</v>
      </c>
      <c r="AF32" s="17">
        <f t="shared" si="6"/>
        <v>0.875</v>
      </c>
      <c r="AG32" s="16">
        <f t="shared" si="7"/>
        <v>0</v>
      </c>
      <c r="AH32" s="17">
        <f t="shared" si="8"/>
        <v>0</v>
      </c>
      <c r="AI32" s="16">
        <f t="shared" si="9"/>
        <v>5</v>
      </c>
      <c r="AJ32" s="17">
        <f t="shared" si="10"/>
        <v>1</v>
      </c>
      <c r="AK32" s="16">
        <f t="shared" si="11"/>
        <v>1</v>
      </c>
      <c r="AL32" s="17">
        <f t="shared" si="12"/>
        <v>0.2</v>
      </c>
      <c r="AM32" s="16">
        <f t="shared" si="13"/>
        <v>7</v>
      </c>
      <c r="AN32" s="17">
        <f t="shared" si="14"/>
        <v>0.58333333333333337</v>
      </c>
      <c r="AO32" s="16">
        <f t="shared" si="15"/>
        <v>9</v>
      </c>
      <c r="AP32" s="17">
        <f t="shared" si="16"/>
        <v>0.69230769230769229</v>
      </c>
      <c r="AQ32" s="16">
        <f t="shared" si="17"/>
        <v>3</v>
      </c>
    </row>
    <row r="33" spans="1:43">
      <c r="A33" s="68" t="s">
        <v>134</v>
      </c>
      <c r="B33" s="69">
        <v>808131</v>
      </c>
      <c r="C33" s="69">
        <v>31</v>
      </c>
      <c r="D33" s="70" t="s">
        <v>257</v>
      </c>
      <c r="E33" s="70" t="s">
        <v>258</v>
      </c>
      <c r="F33" s="35" t="s">
        <v>36</v>
      </c>
      <c r="G33" s="35"/>
      <c r="H33" s="35"/>
      <c r="I33" s="35"/>
      <c r="J33" s="3">
        <v>2</v>
      </c>
      <c r="K33" s="3">
        <v>3</v>
      </c>
      <c r="L33" s="3">
        <v>1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0</v>
      </c>
      <c r="S33" s="3">
        <v>2</v>
      </c>
      <c r="T33" s="3">
        <v>1</v>
      </c>
      <c r="U33" s="3">
        <v>1</v>
      </c>
      <c r="V33" s="3">
        <v>1</v>
      </c>
      <c r="W33" s="3">
        <v>1</v>
      </c>
      <c r="X33" s="3">
        <v>2</v>
      </c>
      <c r="Y33" s="3">
        <v>1</v>
      </c>
      <c r="Z33" s="16">
        <f t="shared" si="1"/>
        <v>20</v>
      </c>
      <c r="AA33" s="17">
        <f t="shared" si="2"/>
        <v>0.8</v>
      </c>
      <c r="AB33" s="17" t="str">
        <f t="shared" si="0"/>
        <v>Pagrindinis</v>
      </c>
      <c r="AC33" s="16">
        <f t="shared" si="3"/>
        <v>4</v>
      </c>
      <c r="AD33" s="17">
        <f t="shared" si="4"/>
        <v>1</v>
      </c>
      <c r="AE33" s="16">
        <f t="shared" si="5"/>
        <v>7</v>
      </c>
      <c r="AF33" s="17">
        <f t="shared" si="6"/>
        <v>0.875</v>
      </c>
      <c r="AG33" s="16">
        <f t="shared" si="7"/>
        <v>3</v>
      </c>
      <c r="AH33" s="17">
        <f t="shared" si="8"/>
        <v>1</v>
      </c>
      <c r="AI33" s="16">
        <f t="shared" si="9"/>
        <v>5</v>
      </c>
      <c r="AJ33" s="17">
        <f t="shared" si="10"/>
        <v>1</v>
      </c>
      <c r="AK33" s="16">
        <f t="shared" si="11"/>
        <v>1</v>
      </c>
      <c r="AL33" s="17">
        <f t="shared" si="12"/>
        <v>0.2</v>
      </c>
      <c r="AM33" s="16">
        <f t="shared" si="13"/>
        <v>7</v>
      </c>
      <c r="AN33" s="17">
        <f t="shared" si="14"/>
        <v>0.58333333333333337</v>
      </c>
      <c r="AO33" s="16">
        <f t="shared" si="15"/>
        <v>13</v>
      </c>
      <c r="AP33" s="17">
        <f t="shared" si="16"/>
        <v>1</v>
      </c>
      <c r="AQ33" s="16">
        <f t="shared" si="17"/>
        <v>4</v>
      </c>
    </row>
    <row r="34" spans="1:43">
      <c r="A34" s="68" t="s">
        <v>135</v>
      </c>
      <c r="B34" s="69">
        <v>808201</v>
      </c>
      <c r="C34" s="69">
        <v>1</v>
      </c>
      <c r="D34" s="70" t="s">
        <v>259</v>
      </c>
      <c r="E34" s="70" t="s">
        <v>260</v>
      </c>
      <c r="F34" s="35" t="s">
        <v>32</v>
      </c>
      <c r="G34" s="35"/>
      <c r="H34" s="35"/>
      <c r="I34" s="35"/>
      <c r="J34" s="3">
        <v>2</v>
      </c>
      <c r="K34" s="3">
        <v>0</v>
      </c>
      <c r="L34" s="3">
        <v>1</v>
      </c>
      <c r="M34" s="3">
        <v>1</v>
      </c>
      <c r="N34" s="3">
        <v>1</v>
      </c>
      <c r="O34" s="3">
        <v>1</v>
      </c>
      <c r="P34" s="3">
        <v>0</v>
      </c>
      <c r="Q34" s="3">
        <v>0</v>
      </c>
      <c r="R34" s="3">
        <v>0</v>
      </c>
      <c r="S34" s="3">
        <v>0</v>
      </c>
      <c r="T34" s="3">
        <v>1</v>
      </c>
      <c r="U34" s="3">
        <v>1</v>
      </c>
      <c r="V34" s="3">
        <v>1</v>
      </c>
      <c r="W34" s="3">
        <v>1</v>
      </c>
      <c r="X34" s="3">
        <v>0</v>
      </c>
      <c r="Y34" s="3">
        <v>1</v>
      </c>
      <c r="Z34" s="16">
        <f t="shared" si="1"/>
        <v>11</v>
      </c>
      <c r="AA34" s="17">
        <f t="shared" si="2"/>
        <v>0.44</v>
      </c>
      <c r="AB34" s="17" t="str">
        <f t="shared" si="0"/>
        <v>Patenkinamas</v>
      </c>
      <c r="AC34" s="16">
        <f t="shared" si="3"/>
        <v>1</v>
      </c>
      <c r="AD34" s="17">
        <f t="shared" si="4"/>
        <v>0.25</v>
      </c>
      <c r="AE34" s="16">
        <f t="shared" si="5"/>
        <v>7</v>
      </c>
      <c r="AF34" s="17">
        <f t="shared" si="6"/>
        <v>0.875</v>
      </c>
      <c r="AG34" s="16">
        <f t="shared" si="7"/>
        <v>1</v>
      </c>
      <c r="AH34" s="17">
        <f t="shared" si="8"/>
        <v>0.33333333333333331</v>
      </c>
      <c r="AI34" s="16">
        <f t="shared" si="9"/>
        <v>2</v>
      </c>
      <c r="AJ34" s="17">
        <f t="shared" si="10"/>
        <v>0.4</v>
      </c>
      <c r="AK34" s="16">
        <f t="shared" si="11"/>
        <v>0</v>
      </c>
      <c r="AL34" s="17">
        <f t="shared" si="12"/>
        <v>0</v>
      </c>
      <c r="AM34" s="16">
        <f t="shared" si="13"/>
        <v>6</v>
      </c>
      <c r="AN34" s="17">
        <f t="shared" si="14"/>
        <v>0.5</v>
      </c>
      <c r="AO34" s="16">
        <f t="shared" si="15"/>
        <v>5</v>
      </c>
      <c r="AP34" s="17">
        <f t="shared" si="16"/>
        <v>0.38461538461538464</v>
      </c>
      <c r="AQ34" s="16">
        <f t="shared" si="17"/>
        <v>1</v>
      </c>
    </row>
    <row r="35" spans="1:43">
      <c r="A35" s="68" t="s">
        <v>135</v>
      </c>
      <c r="B35" s="69">
        <v>808202</v>
      </c>
      <c r="C35" s="69">
        <v>2</v>
      </c>
      <c r="D35" s="70" t="s">
        <v>261</v>
      </c>
      <c r="E35" s="70" t="s">
        <v>262</v>
      </c>
      <c r="F35" s="35" t="s">
        <v>36</v>
      </c>
      <c r="G35" s="35"/>
      <c r="H35" s="35"/>
      <c r="I35" s="35"/>
      <c r="J35" s="3">
        <v>2</v>
      </c>
      <c r="K35" s="3">
        <v>3</v>
      </c>
      <c r="L35" s="3">
        <v>0</v>
      </c>
      <c r="M35" s="3">
        <v>1</v>
      </c>
      <c r="N35" s="3">
        <v>1</v>
      </c>
      <c r="O35" s="3">
        <v>1</v>
      </c>
      <c r="P35" s="3">
        <v>1</v>
      </c>
      <c r="Q35" s="3">
        <v>1</v>
      </c>
      <c r="R35" s="3">
        <v>0</v>
      </c>
      <c r="S35" s="3">
        <v>2</v>
      </c>
      <c r="T35" s="3">
        <v>1</v>
      </c>
      <c r="U35" s="3">
        <v>2</v>
      </c>
      <c r="V35" s="3">
        <v>1</v>
      </c>
      <c r="W35" s="3">
        <v>1</v>
      </c>
      <c r="X35" s="3">
        <v>2</v>
      </c>
      <c r="Y35" s="3">
        <v>1</v>
      </c>
      <c r="Z35" s="16">
        <f t="shared" si="1"/>
        <v>20</v>
      </c>
      <c r="AA35" s="17">
        <f t="shared" si="2"/>
        <v>0.8</v>
      </c>
      <c r="AB35" s="17" t="str">
        <f t="shared" ref="AB35:AB67" si="18">IF(Z35&lt;=6,"Nepatenkinamas",IF(Z35&lt;=14,"Patenkinamas", IF(Z35&lt;=20,"Pagrindinis", IF(Z35&lt;=25, "Aukštesnysis", "Neatliko")) ))</f>
        <v>Pagrindinis</v>
      </c>
      <c r="AC35" s="16">
        <f t="shared" si="3"/>
        <v>4</v>
      </c>
      <c r="AD35" s="17">
        <f t="shared" si="4"/>
        <v>1</v>
      </c>
      <c r="AE35" s="16">
        <f t="shared" si="5"/>
        <v>7</v>
      </c>
      <c r="AF35" s="17">
        <f t="shared" si="6"/>
        <v>0.875</v>
      </c>
      <c r="AG35" s="16">
        <f t="shared" si="7"/>
        <v>3</v>
      </c>
      <c r="AH35" s="17">
        <f t="shared" si="8"/>
        <v>1</v>
      </c>
      <c r="AI35" s="16">
        <f t="shared" si="9"/>
        <v>5</v>
      </c>
      <c r="AJ35" s="17">
        <f t="shared" si="10"/>
        <v>1</v>
      </c>
      <c r="AK35" s="16">
        <f t="shared" si="11"/>
        <v>1</v>
      </c>
      <c r="AL35" s="17">
        <f t="shared" si="12"/>
        <v>0.2</v>
      </c>
      <c r="AM35" s="16">
        <f t="shared" si="13"/>
        <v>8</v>
      </c>
      <c r="AN35" s="17">
        <f t="shared" si="14"/>
        <v>0.66666666666666663</v>
      </c>
      <c r="AO35" s="16">
        <f t="shared" si="15"/>
        <v>12</v>
      </c>
      <c r="AP35" s="17">
        <f t="shared" si="16"/>
        <v>0.92307692307692313</v>
      </c>
      <c r="AQ35" s="16">
        <f t="shared" si="17"/>
        <v>4</v>
      </c>
    </row>
    <row r="36" spans="1:43">
      <c r="A36" s="68" t="s">
        <v>135</v>
      </c>
      <c r="B36" s="69">
        <v>808203</v>
      </c>
      <c r="C36" s="69">
        <v>3</v>
      </c>
      <c r="D36" s="70" t="s">
        <v>263</v>
      </c>
      <c r="E36" s="70" t="s">
        <v>264</v>
      </c>
      <c r="F36" s="35" t="s">
        <v>36</v>
      </c>
      <c r="G36" s="35"/>
      <c r="H36" s="35"/>
      <c r="I36" s="35"/>
      <c r="J36" s="3">
        <v>2</v>
      </c>
      <c r="K36" s="3">
        <v>3</v>
      </c>
      <c r="L36" s="3">
        <v>1</v>
      </c>
      <c r="M36" s="3">
        <v>1</v>
      </c>
      <c r="N36" s="3">
        <v>1</v>
      </c>
      <c r="O36" s="3">
        <v>1</v>
      </c>
      <c r="P36" s="3">
        <v>1</v>
      </c>
      <c r="Q36" s="3">
        <v>1</v>
      </c>
      <c r="R36" s="3">
        <v>1</v>
      </c>
      <c r="S36" s="3">
        <v>2</v>
      </c>
      <c r="T36" s="3">
        <v>1</v>
      </c>
      <c r="U36" s="3">
        <v>2</v>
      </c>
      <c r="V36" s="3">
        <v>1</v>
      </c>
      <c r="W36" s="3">
        <v>1</v>
      </c>
      <c r="X36" s="3">
        <v>2</v>
      </c>
      <c r="Y36" s="3">
        <v>1</v>
      </c>
      <c r="Z36" s="16">
        <f t="shared" si="1"/>
        <v>22</v>
      </c>
      <c r="AA36" s="17">
        <f t="shared" si="2"/>
        <v>0.88</v>
      </c>
      <c r="AB36" s="17" t="str">
        <f t="shared" si="18"/>
        <v>Aukštesnysis</v>
      </c>
      <c r="AC36" s="16">
        <f t="shared" si="3"/>
        <v>4</v>
      </c>
      <c r="AD36" s="17">
        <f t="shared" si="4"/>
        <v>1</v>
      </c>
      <c r="AE36" s="16">
        <f t="shared" si="5"/>
        <v>8</v>
      </c>
      <c r="AF36" s="17">
        <f t="shared" si="6"/>
        <v>1</v>
      </c>
      <c r="AG36" s="16">
        <f t="shared" si="7"/>
        <v>3</v>
      </c>
      <c r="AH36" s="17">
        <f t="shared" si="8"/>
        <v>1</v>
      </c>
      <c r="AI36" s="16">
        <f t="shared" si="9"/>
        <v>5</v>
      </c>
      <c r="AJ36" s="17">
        <f t="shared" si="10"/>
        <v>1</v>
      </c>
      <c r="AK36" s="16">
        <f t="shared" si="11"/>
        <v>2</v>
      </c>
      <c r="AL36" s="17">
        <f t="shared" si="12"/>
        <v>0.4</v>
      </c>
      <c r="AM36" s="16">
        <f t="shared" si="13"/>
        <v>9</v>
      </c>
      <c r="AN36" s="17">
        <f t="shared" si="14"/>
        <v>0.75</v>
      </c>
      <c r="AO36" s="16">
        <f t="shared" si="15"/>
        <v>13</v>
      </c>
      <c r="AP36" s="17">
        <f t="shared" si="16"/>
        <v>1</v>
      </c>
      <c r="AQ36" s="16">
        <f t="shared" si="17"/>
        <v>4</v>
      </c>
    </row>
    <row r="37" spans="1:43">
      <c r="A37" s="68" t="s">
        <v>135</v>
      </c>
      <c r="B37" s="69">
        <v>808204</v>
      </c>
      <c r="C37" s="69">
        <v>4</v>
      </c>
      <c r="D37" s="70" t="s">
        <v>265</v>
      </c>
      <c r="E37" s="70" t="s">
        <v>266</v>
      </c>
      <c r="F37" s="35" t="s">
        <v>36</v>
      </c>
      <c r="G37" s="35"/>
      <c r="H37" s="35"/>
      <c r="I37" s="35"/>
      <c r="J37" s="3">
        <v>2</v>
      </c>
      <c r="K37" s="3">
        <v>3</v>
      </c>
      <c r="L37" s="3">
        <v>1</v>
      </c>
      <c r="M37" s="3">
        <v>1</v>
      </c>
      <c r="N37" s="3">
        <v>1</v>
      </c>
      <c r="O37" s="3">
        <v>1</v>
      </c>
      <c r="P37" s="3">
        <v>1</v>
      </c>
      <c r="Q37" s="3">
        <v>1</v>
      </c>
      <c r="R37" s="3">
        <v>2</v>
      </c>
      <c r="S37" s="3">
        <v>2</v>
      </c>
      <c r="T37" s="3">
        <v>1</v>
      </c>
      <c r="U37" s="3">
        <v>2</v>
      </c>
      <c r="V37" s="3">
        <v>0</v>
      </c>
      <c r="W37" s="3">
        <v>1</v>
      </c>
      <c r="X37" s="3">
        <v>0</v>
      </c>
      <c r="Y37" s="3">
        <v>1</v>
      </c>
      <c r="Z37" s="16">
        <f t="shared" si="1"/>
        <v>20</v>
      </c>
      <c r="AA37" s="17">
        <f t="shared" si="2"/>
        <v>0.8</v>
      </c>
      <c r="AB37" s="17" t="str">
        <f t="shared" si="18"/>
        <v>Pagrindinis</v>
      </c>
      <c r="AC37" s="16">
        <f t="shared" si="3"/>
        <v>4</v>
      </c>
      <c r="AD37" s="17">
        <f t="shared" si="4"/>
        <v>1</v>
      </c>
      <c r="AE37" s="16">
        <f t="shared" si="5"/>
        <v>7</v>
      </c>
      <c r="AF37" s="17">
        <f t="shared" si="6"/>
        <v>0.875</v>
      </c>
      <c r="AG37" s="16">
        <f t="shared" si="7"/>
        <v>1</v>
      </c>
      <c r="AH37" s="17">
        <f t="shared" si="8"/>
        <v>0.33333333333333331</v>
      </c>
      <c r="AI37" s="16">
        <f t="shared" si="9"/>
        <v>5</v>
      </c>
      <c r="AJ37" s="17">
        <f t="shared" si="10"/>
        <v>1</v>
      </c>
      <c r="AK37" s="16">
        <f t="shared" si="11"/>
        <v>3</v>
      </c>
      <c r="AL37" s="17">
        <f t="shared" si="12"/>
        <v>0.6</v>
      </c>
      <c r="AM37" s="16">
        <f t="shared" si="13"/>
        <v>9</v>
      </c>
      <c r="AN37" s="17">
        <f t="shared" si="14"/>
        <v>0.75</v>
      </c>
      <c r="AO37" s="16">
        <f t="shared" si="15"/>
        <v>11</v>
      </c>
      <c r="AP37" s="17">
        <f t="shared" si="16"/>
        <v>0.84615384615384615</v>
      </c>
      <c r="AQ37" s="16">
        <f t="shared" si="17"/>
        <v>4</v>
      </c>
    </row>
    <row r="38" spans="1:43">
      <c r="A38" s="68" t="s">
        <v>135</v>
      </c>
      <c r="B38" s="69">
        <v>808205</v>
      </c>
      <c r="C38" s="69">
        <v>5</v>
      </c>
      <c r="D38" s="70" t="s">
        <v>229</v>
      </c>
      <c r="E38" s="70" t="s">
        <v>267</v>
      </c>
      <c r="F38" s="35" t="s">
        <v>36</v>
      </c>
      <c r="G38" s="35"/>
      <c r="H38" s="35"/>
      <c r="I38" s="35"/>
      <c r="J38" s="3">
        <v>2</v>
      </c>
      <c r="K38" s="3">
        <v>3</v>
      </c>
      <c r="L38" s="3">
        <v>1</v>
      </c>
      <c r="M38" s="3">
        <v>1</v>
      </c>
      <c r="N38" s="3">
        <v>1</v>
      </c>
      <c r="O38" s="3">
        <v>1</v>
      </c>
      <c r="P38" s="3">
        <v>1</v>
      </c>
      <c r="Q38" s="3">
        <v>1</v>
      </c>
      <c r="R38" s="3">
        <v>0</v>
      </c>
      <c r="S38" s="3">
        <v>2</v>
      </c>
      <c r="T38" s="3">
        <v>1</v>
      </c>
      <c r="U38" s="3">
        <v>2</v>
      </c>
      <c r="V38" s="3">
        <v>1</v>
      </c>
      <c r="W38" s="3">
        <v>1</v>
      </c>
      <c r="X38" s="3">
        <v>1</v>
      </c>
      <c r="Y38" s="3">
        <v>1</v>
      </c>
      <c r="Z38" s="16">
        <f t="shared" si="1"/>
        <v>20</v>
      </c>
      <c r="AA38" s="17">
        <f t="shared" si="2"/>
        <v>0.8</v>
      </c>
      <c r="AB38" s="17" t="str">
        <f t="shared" si="18"/>
        <v>Pagrindinis</v>
      </c>
      <c r="AC38" s="16">
        <f t="shared" si="3"/>
        <v>4</v>
      </c>
      <c r="AD38" s="17">
        <f t="shared" si="4"/>
        <v>1</v>
      </c>
      <c r="AE38" s="16">
        <f t="shared" si="5"/>
        <v>8</v>
      </c>
      <c r="AF38" s="17">
        <f t="shared" si="6"/>
        <v>1</v>
      </c>
      <c r="AG38" s="16">
        <f t="shared" si="7"/>
        <v>2</v>
      </c>
      <c r="AH38" s="17">
        <f t="shared" si="8"/>
        <v>0.66666666666666663</v>
      </c>
      <c r="AI38" s="16">
        <f t="shared" si="9"/>
        <v>5</v>
      </c>
      <c r="AJ38" s="17">
        <f t="shared" si="10"/>
        <v>1</v>
      </c>
      <c r="AK38" s="16">
        <f t="shared" si="11"/>
        <v>1</v>
      </c>
      <c r="AL38" s="17">
        <f t="shared" si="12"/>
        <v>0.2</v>
      </c>
      <c r="AM38" s="16">
        <f t="shared" si="13"/>
        <v>8</v>
      </c>
      <c r="AN38" s="17">
        <f t="shared" si="14"/>
        <v>0.66666666666666663</v>
      </c>
      <c r="AO38" s="16">
        <f t="shared" si="15"/>
        <v>12</v>
      </c>
      <c r="AP38" s="17">
        <f t="shared" si="16"/>
        <v>0.92307692307692313</v>
      </c>
      <c r="AQ38" s="16">
        <f t="shared" si="17"/>
        <v>4</v>
      </c>
    </row>
    <row r="39" spans="1:43">
      <c r="A39" s="68" t="s">
        <v>135</v>
      </c>
      <c r="B39" s="69">
        <v>808206</v>
      </c>
      <c r="C39" s="69">
        <v>6</v>
      </c>
      <c r="D39" s="70" t="s">
        <v>33</v>
      </c>
      <c r="E39" s="70" t="s">
        <v>268</v>
      </c>
      <c r="F39" s="35" t="s">
        <v>32</v>
      </c>
      <c r="G39" s="35"/>
      <c r="H39" s="35"/>
      <c r="I39" s="35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16" t="str">
        <f t="shared" si="1"/>
        <v>Tuščias</v>
      </c>
      <c r="AA39" s="17" t="str">
        <f t="shared" si="2"/>
        <v>Tuščias</v>
      </c>
      <c r="AB39" s="17" t="str">
        <f t="shared" si="18"/>
        <v>Neatliko</v>
      </c>
      <c r="AC39" s="16" t="str">
        <f t="shared" si="3"/>
        <v>Tuščias</v>
      </c>
      <c r="AD39" s="17" t="str">
        <f t="shared" si="4"/>
        <v>Tuščias</v>
      </c>
      <c r="AE39" s="16" t="str">
        <f t="shared" si="5"/>
        <v>Tuščias</v>
      </c>
      <c r="AF39" s="17" t="str">
        <f t="shared" si="6"/>
        <v>Tuščias</v>
      </c>
      <c r="AG39" s="16" t="str">
        <f t="shared" si="7"/>
        <v>Tuščias</v>
      </c>
      <c r="AH39" s="17" t="str">
        <f t="shared" si="8"/>
        <v>Tuščias</v>
      </c>
      <c r="AI39" s="16" t="str">
        <f t="shared" si="9"/>
        <v>Tuščias</v>
      </c>
      <c r="AJ39" s="17" t="str">
        <f t="shared" si="10"/>
        <v>Tuščias</v>
      </c>
      <c r="AK39" s="16" t="str">
        <f t="shared" si="11"/>
        <v>Tuščias</v>
      </c>
      <c r="AL39" s="17" t="str">
        <f t="shared" si="12"/>
        <v>Tuščias</v>
      </c>
      <c r="AM39" s="16" t="str">
        <f t="shared" si="13"/>
        <v>Tuščias</v>
      </c>
      <c r="AN39" s="17" t="str">
        <f t="shared" si="14"/>
        <v>Tuščias</v>
      </c>
      <c r="AO39" s="16" t="str">
        <f t="shared" si="15"/>
        <v>Tuščias</v>
      </c>
      <c r="AP39" s="17" t="str">
        <f t="shared" si="16"/>
        <v>Tuščias</v>
      </c>
      <c r="AQ39" s="16" t="str">
        <f t="shared" si="17"/>
        <v>Tuščias</v>
      </c>
    </row>
    <row r="40" spans="1:43">
      <c r="A40" s="68" t="s">
        <v>135</v>
      </c>
      <c r="B40" s="69">
        <v>808207</v>
      </c>
      <c r="C40" s="69">
        <v>7</v>
      </c>
      <c r="D40" s="70" t="s">
        <v>269</v>
      </c>
      <c r="E40" s="70" t="s">
        <v>270</v>
      </c>
      <c r="F40" s="35" t="s">
        <v>32</v>
      </c>
      <c r="G40" s="35"/>
      <c r="H40" s="35"/>
      <c r="I40" s="35"/>
      <c r="J40" s="3">
        <v>2</v>
      </c>
      <c r="K40" s="3">
        <v>1</v>
      </c>
      <c r="L40" s="3">
        <v>0</v>
      </c>
      <c r="M40" s="3">
        <v>1</v>
      </c>
      <c r="N40" s="3">
        <v>1</v>
      </c>
      <c r="O40" s="3">
        <v>1</v>
      </c>
      <c r="P40" s="3">
        <v>1</v>
      </c>
      <c r="Q40" s="3">
        <v>2</v>
      </c>
      <c r="R40" s="3">
        <v>0</v>
      </c>
      <c r="S40" s="3">
        <v>0</v>
      </c>
      <c r="T40" s="3">
        <v>1</v>
      </c>
      <c r="U40" s="3">
        <v>1</v>
      </c>
      <c r="V40" s="3">
        <v>1</v>
      </c>
      <c r="W40" s="3">
        <v>1</v>
      </c>
      <c r="X40" s="3">
        <v>2</v>
      </c>
      <c r="Y40" s="3">
        <v>1</v>
      </c>
      <c r="Z40" s="16">
        <f t="shared" si="1"/>
        <v>16</v>
      </c>
      <c r="AA40" s="17">
        <f t="shared" si="2"/>
        <v>0.64</v>
      </c>
      <c r="AB40" s="17" t="str">
        <f t="shared" si="18"/>
        <v>Pagrindinis</v>
      </c>
      <c r="AC40" s="16">
        <f t="shared" si="3"/>
        <v>2</v>
      </c>
      <c r="AD40" s="17">
        <f t="shared" si="4"/>
        <v>0.5</v>
      </c>
      <c r="AE40" s="16">
        <f t="shared" si="5"/>
        <v>6</v>
      </c>
      <c r="AF40" s="17">
        <f t="shared" si="6"/>
        <v>0.75</v>
      </c>
      <c r="AG40" s="16">
        <f t="shared" si="7"/>
        <v>3</v>
      </c>
      <c r="AH40" s="17">
        <f t="shared" si="8"/>
        <v>1</v>
      </c>
      <c r="AI40" s="16">
        <f t="shared" si="9"/>
        <v>3</v>
      </c>
      <c r="AJ40" s="17">
        <f t="shared" si="10"/>
        <v>0.6</v>
      </c>
      <c r="AK40" s="16">
        <f t="shared" si="11"/>
        <v>2</v>
      </c>
      <c r="AL40" s="17">
        <f t="shared" si="12"/>
        <v>0.4</v>
      </c>
      <c r="AM40" s="16">
        <f t="shared" si="13"/>
        <v>8</v>
      </c>
      <c r="AN40" s="17">
        <f t="shared" si="14"/>
        <v>0.66666666666666663</v>
      </c>
      <c r="AO40" s="16">
        <f t="shared" si="15"/>
        <v>8</v>
      </c>
      <c r="AP40" s="17">
        <f t="shared" si="16"/>
        <v>0.61538461538461542</v>
      </c>
      <c r="AQ40" s="16">
        <f t="shared" si="17"/>
        <v>3</v>
      </c>
    </row>
    <row r="41" spans="1:43">
      <c r="A41" s="68" t="s">
        <v>135</v>
      </c>
      <c r="B41" s="69">
        <v>808208</v>
      </c>
      <c r="C41" s="69">
        <v>8</v>
      </c>
      <c r="D41" s="70" t="s">
        <v>271</v>
      </c>
      <c r="E41" s="70" t="s">
        <v>272</v>
      </c>
      <c r="F41" s="35" t="s">
        <v>36</v>
      </c>
      <c r="G41" s="35"/>
      <c r="H41" s="35"/>
      <c r="I41" s="35"/>
      <c r="J41" s="3">
        <v>2</v>
      </c>
      <c r="K41" s="3">
        <v>1</v>
      </c>
      <c r="L41" s="3">
        <v>1</v>
      </c>
      <c r="M41" s="3">
        <v>1</v>
      </c>
      <c r="N41" s="3">
        <v>1</v>
      </c>
      <c r="O41" s="3">
        <v>1</v>
      </c>
      <c r="P41" s="3">
        <v>1</v>
      </c>
      <c r="Q41" s="3">
        <v>2</v>
      </c>
      <c r="R41" s="3">
        <v>2</v>
      </c>
      <c r="S41" s="3">
        <v>2</v>
      </c>
      <c r="T41" s="3">
        <v>1</v>
      </c>
      <c r="U41" s="3">
        <v>2</v>
      </c>
      <c r="V41" s="3">
        <v>1</v>
      </c>
      <c r="W41" s="3">
        <v>1</v>
      </c>
      <c r="X41" s="3">
        <v>2</v>
      </c>
      <c r="Y41" s="3">
        <v>1</v>
      </c>
      <c r="Z41" s="16">
        <f t="shared" si="1"/>
        <v>22</v>
      </c>
      <c r="AA41" s="17">
        <f t="shared" si="2"/>
        <v>0.88</v>
      </c>
      <c r="AB41" s="17" t="str">
        <f t="shared" si="18"/>
        <v>Aukštesnysis</v>
      </c>
      <c r="AC41" s="16">
        <f t="shared" si="3"/>
        <v>4</v>
      </c>
      <c r="AD41" s="17">
        <f t="shared" si="4"/>
        <v>1</v>
      </c>
      <c r="AE41" s="16">
        <f t="shared" si="5"/>
        <v>8</v>
      </c>
      <c r="AF41" s="17">
        <f t="shared" si="6"/>
        <v>1</v>
      </c>
      <c r="AG41" s="16">
        <f t="shared" si="7"/>
        <v>3</v>
      </c>
      <c r="AH41" s="17">
        <f t="shared" si="8"/>
        <v>1</v>
      </c>
      <c r="AI41" s="16">
        <f t="shared" si="9"/>
        <v>3</v>
      </c>
      <c r="AJ41" s="17">
        <f t="shared" si="10"/>
        <v>0.6</v>
      </c>
      <c r="AK41" s="16">
        <f t="shared" si="11"/>
        <v>4</v>
      </c>
      <c r="AL41" s="17">
        <f t="shared" si="12"/>
        <v>0.8</v>
      </c>
      <c r="AM41" s="16">
        <f t="shared" si="13"/>
        <v>11</v>
      </c>
      <c r="AN41" s="17">
        <f t="shared" si="14"/>
        <v>0.91666666666666663</v>
      </c>
      <c r="AO41" s="16">
        <f t="shared" si="15"/>
        <v>11</v>
      </c>
      <c r="AP41" s="17">
        <f t="shared" si="16"/>
        <v>0.84615384615384615</v>
      </c>
      <c r="AQ41" s="16">
        <f t="shared" si="17"/>
        <v>4</v>
      </c>
    </row>
    <row r="42" spans="1:43">
      <c r="A42" s="68" t="s">
        <v>135</v>
      </c>
      <c r="B42" s="69">
        <v>808209</v>
      </c>
      <c r="C42" s="69">
        <v>9</v>
      </c>
      <c r="D42" s="70" t="s">
        <v>273</v>
      </c>
      <c r="E42" s="70" t="s">
        <v>274</v>
      </c>
      <c r="F42" s="35" t="s">
        <v>32</v>
      </c>
      <c r="G42" s="35"/>
      <c r="H42" s="35"/>
      <c r="I42" s="35"/>
      <c r="J42" s="3">
        <v>2</v>
      </c>
      <c r="K42" s="3">
        <v>3</v>
      </c>
      <c r="L42" s="3">
        <v>1</v>
      </c>
      <c r="M42" s="3">
        <v>1</v>
      </c>
      <c r="N42" s="3">
        <v>1</v>
      </c>
      <c r="O42" s="3">
        <v>1</v>
      </c>
      <c r="P42" s="3">
        <v>1</v>
      </c>
      <c r="Q42" s="3">
        <v>2</v>
      </c>
      <c r="R42" s="3">
        <v>1</v>
      </c>
      <c r="S42" s="3">
        <v>2</v>
      </c>
      <c r="T42" s="3">
        <v>1</v>
      </c>
      <c r="U42" s="3">
        <v>1</v>
      </c>
      <c r="V42" s="3">
        <v>1</v>
      </c>
      <c r="W42" s="3">
        <v>0</v>
      </c>
      <c r="X42" s="3">
        <v>1</v>
      </c>
      <c r="Y42" s="3">
        <v>0</v>
      </c>
      <c r="Z42" s="16">
        <f t="shared" si="1"/>
        <v>19</v>
      </c>
      <c r="AA42" s="17">
        <f t="shared" si="2"/>
        <v>0.76</v>
      </c>
      <c r="AB42" s="17" t="str">
        <f t="shared" si="18"/>
        <v>Pagrindinis</v>
      </c>
      <c r="AC42" s="16">
        <f t="shared" si="3"/>
        <v>3</v>
      </c>
      <c r="AD42" s="17">
        <f t="shared" si="4"/>
        <v>0.75</v>
      </c>
      <c r="AE42" s="16">
        <f t="shared" si="5"/>
        <v>6</v>
      </c>
      <c r="AF42" s="17">
        <f t="shared" si="6"/>
        <v>0.75</v>
      </c>
      <c r="AG42" s="16">
        <f t="shared" si="7"/>
        <v>2</v>
      </c>
      <c r="AH42" s="17">
        <f t="shared" si="8"/>
        <v>0.66666666666666663</v>
      </c>
      <c r="AI42" s="16">
        <f t="shared" si="9"/>
        <v>5</v>
      </c>
      <c r="AJ42" s="17">
        <f t="shared" si="10"/>
        <v>1</v>
      </c>
      <c r="AK42" s="16">
        <f t="shared" si="11"/>
        <v>3</v>
      </c>
      <c r="AL42" s="17">
        <f t="shared" si="12"/>
        <v>0.6</v>
      </c>
      <c r="AM42" s="16">
        <f t="shared" si="13"/>
        <v>8</v>
      </c>
      <c r="AN42" s="17">
        <f t="shared" si="14"/>
        <v>0.66666666666666663</v>
      </c>
      <c r="AO42" s="16">
        <f t="shared" si="15"/>
        <v>11</v>
      </c>
      <c r="AP42" s="17">
        <f t="shared" si="16"/>
        <v>0.84615384615384615</v>
      </c>
      <c r="AQ42" s="16">
        <f t="shared" si="17"/>
        <v>4</v>
      </c>
    </row>
    <row r="43" spans="1:43">
      <c r="A43" s="68" t="s">
        <v>135</v>
      </c>
      <c r="B43" s="69">
        <v>808210</v>
      </c>
      <c r="C43" s="69">
        <v>10</v>
      </c>
      <c r="D43" s="70" t="s">
        <v>41</v>
      </c>
      <c r="E43" s="70" t="s">
        <v>275</v>
      </c>
      <c r="F43" s="35" t="s">
        <v>32</v>
      </c>
      <c r="G43" s="35"/>
      <c r="H43" s="35"/>
      <c r="I43" s="35"/>
      <c r="J43" s="3">
        <v>2</v>
      </c>
      <c r="K43" s="3">
        <v>2</v>
      </c>
      <c r="L43" s="3">
        <v>1</v>
      </c>
      <c r="M43" s="3">
        <v>0</v>
      </c>
      <c r="N43" s="3">
        <v>1</v>
      </c>
      <c r="O43" s="3">
        <v>0</v>
      </c>
      <c r="P43" s="3">
        <v>1</v>
      </c>
      <c r="Q43" s="3">
        <v>0</v>
      </c>
      <c r="R43" s="3">
        <v>0</v>
      </c>
      <c r="S43" s="3">
        <v>0</v>
      </c>
      <c r="T43" s="3">
        <v>1</v>
      </c>
      <c r="U43" s="3">
        <v>1</v>
      </c>
      <c r="V43" s="3">
        <v>1</v>
      </c>
      <c r="W43" s="3">
        <v>1</v>
      </c>
      <c r="X43" s="3">
        <v>1</v>
      </c>
      <c r="Y43" s="3">
        <v>0</v>
      </c>
      <c r="Z43" s="16">
        <f t="shared" si="1"/>
        <v>12</v>
      </c>
      <c r="AA43" s="17">
        <f t="shared" si="2"/>
        <v>0.48</v>
      </c>
      <c r="AB43" s="17" t="str">
        <f t="shared" si="18"/>
        <v>Patenkinamas</v>
      </c>
      <c r="AC43" s="16">
        <f t="shared" si="3"/>
        <v>1</v>
      </c>
      <c r="AD43" s="17">
        <f t="shared" si="4"/>
        <v>0.25</v>
      </c>
      <c r="AE43" s="16">
        <f t="shared" si="5"/>
        <v>7</v>
      </c>
      <c r="AF43" s="17">
        <f t="shared" si="6"/>
        <v>0.875</v>
      </c>
      <c r="AG43" s="16">
        <f t="shared" si="7"/>
        <v>1</v>
      </c>
      <c r="AH43" s="17">
        <f t="shared" si="8"/>
        <v>0.33333333333333331</v>
      </c>
      <c r="AI43" s="16">
        <f t="shared" si="9"/>
        <v>3</v>
      </c>
      <c r="AJ43" s="17">
        <f t="shared" si="10"/>
        <v>0.6</v>
      </c>
      <c r="AK43" s="16">
        <f t="shared" si="11"/>
        <v>0</v>
      </c>
      <c r="AL43" s="17">
        <f t="shared" si="12"/>
        <v>0</v>
      </c>
      <c r="AM43" s="16">
        <f t="shared" si="13"/>
        <v>6</v>
      </c>
      <c r="AN43" s="17">
        <f t="shared" si="14"/>
        <v>0.5</v>
      </c>
      <c r="AO43" s="16">
        <f t="shared" si="15"/>
        <v>6</v>
      </c>
      <c r="AP43" s="17">
        <f t="shared" si="16"/>
        <v>0.46153846153846156</v>
      </c>
      <c r="AQ43" s="16">
        <f t="shared" si="17"/>
        <v>2</v>
      </c>
    </row>
    <row r="44" spans="1:43">
      <c r="A44" s="68" t="s">
        <v>135</v>
      </c>
      <c r="B44" s="69">
        <v>808211</v>
      </c>
      <c r="C44" s="69">
        <v>11</v>
      </c>
      <c r="D44" s="70" t="s">
        <v>120</v>
      </c>
      <c r="E44" s="70" t="s">
        <v>276</v>
      </c>
      <c r="F44" s="35" t="s">
        <v>36</v>
      </c>
      <c r="G44" s="35"/>
      <c r="H44" s="35"/>
      <c r="I44" s="35"/>
      <c r="J44" s="3">
        <v>2</v>
      </c>
      <c r="K44" s="3">
        <v>3</v>
      </c>
      <c r="L44" s="3">
        <v>1</v>
      </c>
      <c r="M44" s="3">
        <v>1</v>
      </c>
      <c r="N44" s="3">
        <v>1</v>
      </c>
      <c r="O44" s="3">
        <v>0</v>
      </c>
      <c r="P44" s="3">
        <v>1</v>
      </c>
      <c r="Q44" s="3">
        <v>1</v>
      </c>
      <c r="R44" s="3">
        <v>2</v>
      </c>
      <c r="S44" s="3">
        <v>2</v>
      </c>
      <c r="T44" s="3">
        <v>1</v>
      </c>
      <c r="U44" s="3">
        <v>2</v>
      </c>
      <c r="V44" s="3">
        <v>1</v>
      </c>
      <c r="W44" s="3">
        <v>0</v>
      </c>
      <c r="X44" s="3">
        <v>0</v>
      </c>
      <c r="Y44" s="3">
        <v>0</v>
      </c>
      <c r="Z44" s="16">
        <f t="shared" si="1"/>
        <v>18</v>
      </c>
      <c r="AA44" s="17">
        <f t="shared" si="2"/>
        <v>0.72</v>
      </c>
      <c r="AB44" s="17" t="str">
        <f t="shared" si="18"/>
        <v>Pagrindinis</v>
      </c>
      <c r="AC44" s="16">
        <f t="shared" si="3"/>
        <v>3</v>
      </c>
      <c r="AD44" s="17">
        <f t="shared" si="4"/>
        <v>0.75</v>
      </c>
      <c r="AE44" s="16">
        <f t="shared" si="5"/>
        <v>7</v>
      </c>
      <c r="AF44" s="17">
        <f t="shared" si="6"/>
        <v>0.875</v>
      </c>
      <c r="AG44" s="16">
        <f t="shared" si="7"/>
        <v>0</v>
      </c>
      <c r="AH44" s="17">
        <f t="shared" si="8"/>
        <v>0</v>
      </c>
      <c r="AI44" s="16">
        <f t="shared" si="9"/>
        <v>5</v>
      </c>
      <c r="AJ44" s="17">
        <f t="shared" si="10"/>
        <v>1</v>
      </c>
      <c r="AK44" s="16">
        <f t="shared" si="11"/>
        <v>3</v>
      </c>
      <c r="AL44" s="17">
        <f t="shared" si="12"/>
        <v>0.6</v>
      </c>
      <c r="AM44" s="16">
        <f t="shared" si="13"/>
        <v>9</v>
      </c>
      <c r="AN44" s="17">
        <f t="shared" si="14"/>
        <v>0.75</v>
      </c>
      <c r="AO44" s="16">
        <f t="shared" si="15"/>
        <v>9</v>
      </c>
      <c r="AP44" s="17">
        <f t="shared" si="16"/>
        <v>0.69230769230769229</v>
      </c>
      <c r="AQ44" s="16">
        <f t="shared" si="17"/>
        <v>3</v>
      </c>
    </row>
    <row r="45" spans="1:43">
      <c r="A45" s="68" t="s">
        <v>135</v>
      </c>
      <c r="B45" s="69">
        <v>808212</v>
      </c>
      <c r="C45" s="69">
        <v>12</v>
      </c>
      <c r="D45" s="70" t="s">
        <v>119</v>
      </c>
      <c r="E45" s="70" t="s">
        <v>277</v>
      </c>
      <c r="F45" s="35" t="s">
        <v>32</v>
      </c>
      <c r="G45" s="35"/>
      <c r="H45" s="35"/>
      <c r="I45" s="35"/>
      <c r="J45" s="3">
        <v>2</v>
      </c>
      <c r="K45" s="3">
        <v>2</v>
      </c>
      <c r="L45" s="3">
        <v>1</v>
      </c>
      <c r="M45" s="3">
        <v>1</v>
      </c>
      <c r="N45" s="3">
        <v>1</v>
      </c>
      <c r="O45" s="3">
        <v>1</v>
      </c>
      <c r="P45" s="3">
        <v>1</v>
      </c>
      <c r="Q45" s="3">
        <v>2</v>
      </c>
      <c r="R45" s="3">
        <v>1</v>
      </c>
      <c r="S45" s="3">
        <v>1</v>
      </c>
      <c r="T45" s="3">
        <v>1</v>
      </c>
      <c r="U45" s="3">
        <v>1</v>
      </c>
      <c r="V45" s="3">
        <v>1</v>
      </c>
      <c r="W45" s="3">
        <v>1</v>
      </c>
      <c r="X45" s="3">
        <v>2</v>
      </c>
      <c r="Y45" s="3">
        <v>1</v>
      </c>
      <c r="Z45" s="16">
        <f t="shared" si="1"/>
        <v>20</v>
      </c>
      <c r="AA45" s="17">
        <f t="shared" si="2"/>
        <v>0.8</v>
      </c>
      <c r="AB45" s="17" t="str">
        <f t="shared" si="18"/>
        <v>Pagrindinis</v>
      </c>
      <c r="AC45" s="16">
        <f t="shared" si="3"/>
        <v>3</v>
      </c>
      <c r="AD45" s="17">
        <f t="shared" si="4"/>
        <v>0.75</v>
      </c>
      <c r="AE45" s="16">
        <f t="shared" si="5"/>
        <v>7</v>
      </c>
      <c r="AF45" s="17">
        <f t="shared" si="6"/>
        <v>0.875</v>
      </c>
      <c r="AG45" s="16">
        <f t="shared" si="7"/>
        <v>3</v>
      </c>
      <c r="AH45" s="17">
        <f t="shared" si="8"/>
        <v>1</v>
      </c>
      <c r="AI45" s="16">
        <f t="shared" si="9"/>
        <v>4</v>
      </c>
      <c r="AJ45" s="17">
        <f t="shared" si="10"/>
        <v>0.8</v>
      </c>
      <c r="AK45" s="16">
        <f t="shared" si="11"/>
        <v>3</v>
      </c>
      <c r="AL45" s="17">
        <f t="shared" si="12"/>
        <v>0.6</v>
      </c>
      <c r="AM45" s="16">
        <f t="shared" si="13"/>
        <v>9</v>
      </c>
      <c r="AN45" s="17">
        <f t="shared" si="14"/>
        <v>0.75</v>
      </c>
      <c r="AO45" s="16">
        <f t="shared" si="15"/>
        <v>11</v>
      </c>
      <c r="AP45" s="17">
        <f t="shared" si="16"/>
        <v>0.84615384615384615</v>
      </c>
      <c r="AQ45" s="16">
        <f t="shared" si="17"/>
        <v>4</v>
      </c>
    </row>
    <row r="46" spans="1:43">
      <c r="A46" s="68" t="s">
        <v>135</v>
      </c>
      <c r="B46" s="69">
        <v>808213</v>
      </c>
      <c r="C46" s="69">
        <v>13</v>
      </c>
      <c r="D46" s="70" t="s">
        <v>278</v>
      </c>
      <c r="E46" s="70" t="s">
        <v>279</v>
      </c>
      <c r="F46" s="35" t="s">
        <v>32</v>
      </c>
      <c r="G46" s="35"/>
      <c r="H46" s="35"/>
      <c r="I46" s="35"/>
      <c r="J46" s="3">
        <v>2</v>
      </c>
      <c r="K46" s="3">
        <v>3</v>
      </c>
      <c r="L46" s="3">
        <v>1</v>
      </c>
      <c r="M46" s="3">
        <v>1</v>
      </c>
      <c r="N46" s="3">
        <v>1</v>
      </c>
      <c r="O46" s="3">
        <v>1</v>
      </c>
      <c r="P46" s="3">
        <v>1</v>
      </c>
      <c r="Q46" s="3">
        <v>1</v>
      </c>
      <c r="R46" s="3">
        <v>1</v>
      </c>
      <c r="S46" s="3">
        <v>2</v>
      </c>
      <c r="T46" s="3">
        <v>1</v>
      </c>
      <c r="U46" s="3">
        <v>2</v>
      </c>
      <c r="V46" s="3">
        <v>1</v>
      </c>
      <c r="W46" s="3">
        <v>0</v>
      </c>
      <c r="X46" s="3">
        <v>2</v>
      </c>
      <c r="Y46" s="3">
        <v>1</v>
      </c>
      <c r="Z46" s="16">
        <f t="shared" ref="Z46:Z67" si="19">IF((COUNTA(J46:Y46))&gt;0,(SUM(J46:Y46)), "Tuščias")</f>
        <v>21</v>
      </c>
      <c r="AA46" s="17">
        <f t="shared" ref="AA46:AA67" si="20">IF((COUNTA(J46:Y46))&gt;0,(Z46/25 ), "Tuščias")</f>
        <v>0.84</v>
      </c>
      <c r="AB46" s="17" t="str">
        <f t="shared" si="18"/>
        <v>Aukštesnysis</v>
      </c>
      <c r="AC46" s="16">
        <f t="shared" ref="AC46:AC67" si="21">IF((COUNTA(J46:Y46))&gt;0,(P46+S46+Y46), "Tuščias")</f>
        <v>4</v>
      </c>
      <c r="AD46" s="17">
        <f t="shared" ref="AD46:AD67" si="22">IF((COUNTA(J46:Y46))&gt;0,(AC46/4), "Tuščias")</f>
        <v>1</v>
      </c>
      <c r="AE46" s="16">
        <f t="shared" ref="AE46:AE67" si="23">IF((COUNTA(J46:Y46))&gt;0,(J46+L46+T46+U46+V46+W46), "Tuščias")</f>
        <v>7</v>
      </c>
      <c r="AF46" s="17">
        <f t="shared" ref="AF46:AF67" si="24">IF((COUNTA(J46:Y46))&gt;0,(AE46/8), "Tuščias")</f>
        <v>0.875</v>
      </c>
      <c r="AG46" s="16">
        <f t="shared" ref="AG46:AG67" si="25">IF((COUNTA(J46:Y46))&gt;0,(O46+X46), "Tuščias")</f>
        <v>3</v>
      </c>
      <c r="AH46" s="17">
        <f t="shared" ref="AH46:AH67" si="26">IF((COUNTA(J46:Y46))&gt;0,(AG46/3), "Tuščias")</f>
        <v>1</v>
      </c>
      <c r="AI46" s="16">
        <f t="shared" ref="AI46:AI67" si="27" xml:space="preserve"> IF((COUNTA(J46:Y46))&gt;0,(K46+M46+N46), "Tuščias")</f>
        <v>5</v>
      </c>
      <c r="AJ46" s="17">
        <f t="shared" ref="AJ46:AJ67" si="28">IF((COUNTA(J46:Y46))&gt;0,(AI46/5), "Tuščias")</f>
        <v>1</v>
      </c>
      <c r="AK46" s="16">
        <f t="shared" ref="AK46:AK67" si="29" xml:space="preserve"> IF((COUNTA(J46:Y46))&gt;0,(Q46+R46), "Tuščias")</f>
        <v>2</v>
      </c>
      <c r="AL46" s="17">
        <f t="shared" ref="AL46:AL67" si="30">IF((COUNTA(J46:Y46))&gt;0,(AK46/5), "Tuščias")</f>
        <v>0.4</v>
      </c>
      <c r="AM46" s="16">
        <f t="shared" ref="AM46:AM67" si="31" xml:space="preserve"> IF((COUNTA(J46:Y46))&gt;0,(J46+Q46+R46+T46+U46+V46+W46), "Tuščias")</f>
        <v>8</v>
      </c>
      <c r="AN46" s="17">
        <f t="shared" ref="AN46:AN67" si="32">IF((COUNTA(J46:Y46))&gt;0,(AM46/12), "Tuščias")</f>
        <v>0.66666666666666663</v>
      </c>
      <c r="AO46" s="16">
        <f t="shared" ref="AO46:AO67" si="33">IF((COUNTA(J46:Y46))&gt;0,(K46+L46+M46+N46+O46+P46+S46+X46+Y46), "Tuščias")</f>
        <v>13</v>
      </c>
      <c r="AP46" s="17">
        <f t="shared" ref="AP46:AP67" si="34">IF((COUNTA(J46:Y46))&gt;0,(AO46/13), "Tuščias")</f>
        <v>1</v>
      </c>
      <c r="AQ46" s="16">
        <f t="shared" ref="AQ46:AQ67" si="35">IF(Z46&lt;=11,1,IF(Z46&lt;=15,2, IF(Z46&lt;=18,3, IF(Z46&lt;=25, 4, "Tuščias")) ))</f>
        <v>4</v>
      </c>
    </row>
    <row r="47" spans="1:43">
      <c r="A47" s="68" t="s">
        <v>135</v>
      </c>
      <c r="B47" s="69">
        <v>808214</v>
      </c>
      <c r="C47" s="69">
        <v>14</v>
      </c>
      <c r="D47" s="70" t="s">
        <v>215</v>
      </c>
      <c r="E47" s="70" t="s">
        <v>280</v>
      </c>
      <c r="F47" s="35" t="s">
        <v>32</v>
      </c>
      <c r="G47" s="35"/>
      <c r="H47" s="35"/>
      <c r="I47" s="35"/>
      <c r="J47" s="3">
        <v>2</v>
      </c>
      <c r="K47" s="3">
        <v>1</v>
      </c>
      <c r="L47" s="3">
        <v>1</v>
      </c>
      <c r="M47" s="3">
        <v>1</v>
      </c>
      <c r="N47" s="3">
        <v>1</v>
      </c>
      <c r="O47" s="3">
        <v>0</v>
      </c>
      <c r="P47" s="3">
        <v>1</v>
      </c>
      <c r="Q47" s="3">
        <v>1</v>
      </c>
      <c r="R47" s="3">
        <v>0</v>
      </c>
      <c r="S47" s="3">
        <v>2</v>
      </c>
      <c r="T47" s="3">
        <v>1</v>
      </c>
      <c r="U47" s="3">
        <v>1</v>
      </c>
      <c r="V47" s="3">
        <v>1</v>
      </c>
      <c r="W47" s="3">
        <v>1</v>
      </c>
      <c r="X47" s="3">
        <v>1</v>
      </c>
      <c r="Y47" s="3">
        <v>0</v>
      </c>
      <c r="Z47" s="16">
        <f t="shared" si="19"/>
        <v>15</v>
      </c>
      <c r="AA47" s="17">
        <f t="shared" si="20"/>
        <v>0.6</v>
      </c>
      <c r="AB47" s="17" t="str">
        <f t="shared" si="18"/>
        <v>Pagrindinis</v>
      </c>
      <c r="AC47" s="16">
        <f t="shared" si="21"/>
        <v>3</v>
      </c>
      <c r="AD47" s="17">
        <f t="shared" si="22"/>
        <v>0.75</v>
      </c>
      <c r="AE47" s="16">
        <f t="shared" si="23"/>
        <v>7</v>
      </c>
      <c r="AF47" s="17">
        <f t="shared" si="24"/>
        <v>0.875</v>
      </c>
      <c r="AG47" s="16">
        <f t="shared" si="25"/>
        <v>1</v>
      </c>
      <c r="AH47" s="17">
        <f t="shared" si="26"/>
        <v>0.33333333333333331</v>
      </c>
      <c r="AI47" s="16">
        <f t="shared" si="27"/>
        <v>3</v>
      </c>
      <c r="AJ47" s="17">
        <f t="shared" si="28"/>
        <v>0.6</v>
      </c>
      <c r="AK47" s="16">
        <f t="shared" si="29"/>
        <v>1</v>
      </c>
      <c r="AL47" s="17">
        <f t="shared" si="30"/>
        <v>0.2</v>
      </c>
      <c r="AM47" s="16">
        <f t="shared" si="31"/>
        <v>7</v>
      </c>
      <c r="AN47" s="17">
        <f t="shared" si="32"/>
        <v>0.58333333333333337</v>
      </c>
      <c r="AO47" s="16">
        <f t="shared" si="33"/>
        <v>8</v>
      </c>
      <c r="AP47" s="17">
        <f t="shared" si="34"/>
        <v>0.61538461538461542</v>
      </c>
      <c r="AQ47" s="16">
        <f t="shared" si="35"/>
        <v>2</v>
      </c>
    </row>
    <row r="48" spans="1:43">
      <c r="A48" s="68" t="s">
        <v>135</v>
      </c>
      <c r="B48" s="69">
        <v>808215</v>
      </c>
      <c r="C48" s="69">
        <v>15</v>
      </c>
      <c r="D48" s="70" t="s">
        <v>281</v>
      </c>
      <c r="E48" s="70" t="s">
        <v>282</v>
      </c>
      <c r="F48" s="35" t="s">
        <v>36</v>
      </c>
      <c r="G48" s="35"/>
      <c r="H48" s="35"/>
      <c r="I48" s="35"/>
      <c r="J48" s="3">
        <v>2</v>
      </c>
      <c r="K48" s="3">
        <v>2</v>
      </c>
      <c r="L48" s="3">
        <v>1</v>
      </c>
      <c r="M48" s="3">
        <v>1</v>
      </c>
      <c r="N48" s="3">
        <v>1</v>
      </c>
      <c r="O48" s="3">
        <v>1</v>
      </c>
      <c r="P48" s="3">
        <v>1</v>
      </c>
      <c r="Q48" s="3">
        <v>2</v>
      </c>
      <c r="R48" s="3">
        <v>1</v>
      </c>
      <c r="S48" s="3">
        <v>2</v>
      </c>
      <c r="T48" s="3">
        <v>1</v>
      </c>
      <c r="U48" s="3">
        <v>2</v>
      </c>
      <c r="V48" s="3">
        <v>1</v>
      </c>
      <c r="W48" s="3">
        <v>1</v>
      </c>
      <c r="X48" s="3">
        <v>2</v>
      </c>
      <c r="Y48" s="3">
        <v>1</v>
      </c>
      <c r="Z48" s="16">
        <f t="shared" si="19"/>
        <v>22</v>
      </c>
      <c r="AA48" s="17">
        <f t="shared" si="20"/>
        <v>0.88</v>
      </c>
      <c r="AB48" s="17" t="str">
        <f t="shared" si="18"/>
        <v>Aukštesnysis</v>
      </c>
      <c r="AC48" s="16">
        <f t="shared" si="21"/>
        <v>4</v>
      </c>
      <c r="AD48" s="17">
        <f t="shared" si="22"/>
        <v>1</v>
      </c>
      <c r="AE48" s="16">
        <f t="shared" si="23"/>
        <v>8</v>
      </c>
      <c r="AF48" s="17">
        <f t="shared" si="24"/>
        <v>1</v>
      </c>
      <c r="AG48" s="16">
        <f t="shared" si="25"/>
        <v>3</v>
      </c>
      <c r="AH48" s="17">
        <f t="shared" si="26"/>
        <v>1</v>
      </c>
      <c r="AI48" s="16">
        <f t="shared" si="27"/>
        <v>4</v>
      </c>
      <c r="AJ48" s="17">
        <f t="shared" si="28"/>
        <v>0.8</v>
      </c>
      <c r="AK48" s="16">
        <f t="shared" si="29"/>
        <v>3</v>
      </c>
      <c r="AL48" s="17">
        <f t="shared" si="30"/>
        <v>0.6</v>
      </c>
      <c r="AM48" s="16">
        <f t="shared" si="31"/>
        <v>10</v>
      </c>
      <c r="AN48" s="17">
        <f t="shared" si="32"/>
        <v>0.83333333333333337</v>
      </c>
      <c r="AO48" s="16">
        <f t="shared" si="33"/>
        <v>12</v>
      </c>
      <c r="AP48" s="17">
        <f t="shared" si="34"/>
        <v>0.92307692307692313</v>
      </c>
      <c r="AQ48" s="16">
        <f t="shared" si="35"/>
        <v>4</v>
      </c>
    </row>
    <row r="49" spans="1:43">
      <c r="A49" s="68" t="s">
        <v>135</v>
      </c>
      <c r="B49" s="69">
        <v>808216</v>
      </c>
      <c r="C49" s="69">
        <v>16</v>
      </c>
      <c r="D49" s="70" t="s">
        <v>283</v>
      </c>
      <c r="E49" s="70" t="s">
        <v>284</v>
      </c>
      <c r="F49" s="35" t="s">
        <v>36</v>
      </c>
      <c r="G49" s="35"/>
      <c r="H49" s="35"/>
      <c r="I49" s="35"/>
      <c r="J49" s="3">
        <v>2</v>
      </c>
      <c r="K49" s="3">
        <v>1</v>
      </c>
      <c r="L49" s="3">
        <v>1</v>
      </c>
      <c r="M49" s="3">
        <v>1</v>
      </c>
      <c r="N49" s="3">
        <v>1</v>
      </c>
      <c r="O49" s="3">
        <v>1</v>
      </c>
      <c r="P49" s="3">
        <v>1</v>
      </c>
      <c r="Q49" s="3">
        <v>2</v>
      </c>
      <c r="R49" s="3">
        <v>0</v>
      </c>
      <c r="S49" s="3">
        <v>2</v>
      </c>
      <c r="T49" s="3">
        <v>1</v>
      </c>
      <c r="U49" s="3">
        <v>2</v>
      </c>
      <c r="V49" s="3">
        <v>1</v>
      </c>
      <c r="W49" s="3">
        <v>1</v>
      </c>
      <c r="X49" s="3">
        <v>2</v>
      </c>
      <c r="Y49" s="3">
        <v>1</v>
      </c>
      <c r="Z49" s="16">
        <f t="shared" si="19"/>
        <v>20</v>
      </c>
      <c r="AA49" s="17">
        <f t="shared" si="20"/>
        <v>0.8</v>
      </c>
      <c r="AB49" s="17" t="str">
        <f t="shared" si="18"/>
        <v>Pagrindinis</v>
      </c>
      <c r="AC49" s="16">
        <f t="shared" si="21"/>
        <v>4</v>
      </c>
      <c r="AD49" s="17">
        <f t="shared" si="22"/>
        <v>1</v>
      </c>
      <c r="AE49" s="16">
        <f t="shared" si="23"/>
        <v>8</v>
      </c>
      <c r="AF49" s="17">
        <f t="shared" si="24"/>
        <v>1</v>
      </c>
      <c r="AG49" s="16">
        <f t="shared" si="25"/>
        <v>3</v>
      </c>
      <c r="AH49" s="17">
        <f t="shared" si="26"/>
        <v>1</v>
      </c>
      <c r="AI49" s="16">
        <f t="shared" si="27"/>
        <v>3</v>
      </c>
      <c r="AJ49" s="17">
        <f t="shared" si="28"/>
        <v>0.6</v>
      </c>
      <c r="AK49" s="16">
        <f t="shared" si="29"/>
        <v>2</v>
      </c>
      <c r="AL49" s="17">
        <f t="shared" si="30"/>
        <v>0.4</v>
      </c>
      <c r="AM49" s="16">
        <f t="shared" si="31"/>
        <v>9</v>
      </c>
      <c r="AN49" s="17">
        <f t="shared" si="32"/>
        <v>0.75</v>
      </c>
      <c r="AO49" s="16">
        <f t="shared" si="33"/>
        <v>11</v>
      </c>
      <c r="AP49" s="17">
        <f t="shared" si="34"/>
        <v>0.84615384615384615</v>
      </c>
      <c r="AQ49" s="16">
        <f t="shared" si="35"/>
        <v>4</v>
      </c>
    </row>
    <row r="50" spans="1:43">
      <c r="A50" s="68" t="s">
        <v>135</v>
      </c>
      <c r="B50" s="69">
        <v>808217</v>
      </c>
      <c r="C50" s="69">
        <v>17</v>
      </c>
      <c r="D50" s="70" t="s">
        <v>285</v>
      </c>
      <c r="E50" s="70" t="s">
        <v>286</v>
      </c>
      <c r="F50" s="35" t="s">
        <v>36</v>
      </c>
      <c r="G50" s="35"/>
      <c r="H50" s="35"/>
      <c r="I50" s="35"/>
      <c r="J50" s="3">
        <v>2</v>
      </c>
      <c r="K50" s="3">
        <v>1</v>
      </c>
      <c r="L50" s="3">
        <v>1</v>
      </c>
      <c r="M50" s="3">
        <v>1</v>
      </c>
      <c r="N50" s="3">
        <v>1</v>
      </c>
      <c r="O50" s="3">
        <v>1</v>
      </c>
      <c r="P50" s="3">
        <v>1</v>
      </c>
      <c r="Q50" s="3">
        <v>2</v>
      </c>
      <c r="R50" s="3">
        <v>0</v>
      </c>
      <c r="S50" s="3">
        <v>2</v>
      </c>
      <c r="T50" s="3">
        <v>1</v>
      </c>
      <c r="U50" s="3">
        <v>2</v>
      </c>
      <c r="V50" s="3">
        <v>1</v>
      </c>
      <c r="W50" s="3">
        <v>1</v>
      </c>
      <c r="X50" s="3">
        <v>1</v>
      </c>
      <c r="Y50" s="3">
        <v>1</v>
      </c>
      <c r="Z50" s="16">
        <f t="shared" si="19"/>
        <v>19</v>
      </c>
      <c r="AA50" s="17">
        <f t="shared" si="20"/>
        <v>0.76</v>
      </c>
      <c r="AB50" s="17" t="str">
        <f t="shared" si="18"/>
        <v>Pagrindinis</v>
      </c>
      <c r="AC50" s="16">
        <f t="shared" si="21"/>
        <v>4</v>
      </c>
      <c r="AD50" s="17">
        <f t="shared" si="22"/>
        <v>1</v>
      </c>
      <c r="AE50" s="16">
        <f t="shared" si="23"/>
        <v>8</v>
      </c>
      <c r="AF50" s="17">
        <f t="shared" si="24"/>
        <v>1</v>
      </c>
      <c r="AG50" s="16">
        <f t="shared" si="25"/>
        <v>2</v>
      </c>
      <c r="AH50" s="17">
        <f t="shared" si="26"/>
        <v>0.66666666666666663</v>
      </c>
      <c r="AI50" s="16">
        <f t="shared" si="27"/>
        <v>3</v>
      </c>
      <c r="AJ50" s="17">
        <f t="shared" si="28"/>
        <v>0.6</v>
      </c>
      <c r="AK50" s="16">
        <f t="shared" si="29"/>
        <v>2</v>
      </c>
      <c r="AL50" s="17">
        <f t="shared" si="30"/>
        <v>0.4</v>
      </c>
      <c r="AM50" s="16">
        <f t="shared" si="31"/>
        <v>9</v>
      </c>
      <c r="AN50" s="17">
        <f t="shared" si="32"/>
        <v>0.75</v>
      </c>
      <c r="AO50" s="16">
        <f t="shared" si="33"/>
        <v>10</v>
      </c>
      <c r="AP50" s="17">
        <f t="shared" si="34"/>
        <v>0.76923076923076927</v>
      </c>
      <c r="AQ50" s="16">
        <f t="shared" si="35"/>
        <v>4</v>
      </c>
    </row>
    <row r="51" spans="1:43">
      <c r="A51" s="68" t="s">
        <v>135</v>
      </c>
      <c r="B51" s="69">
        <v>808218</v>
      </c>
      <c r="C51" s="69">
        <v>18</v>
      </c>
      <c r="D51" s="70" t="s">
        <v>110</v>
      </c>
      <c r="E51" s="70" t="s">
        <v>287</v>
      </c>
      <c r="F51" s="35" t="s">
        <v>36</v>
      </c>
      <c r="G51" s="35"/>
      <c r="H51" s="35"/>
      <c r="I51" s="35"/>
      <c r="J51" s="3">
        <v>2</v>
      </c>
      <c r="K51" s="3">
        <v>1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0</v>
      </c>
      <c r="S51" s="3">
        <v>2</v>
      </c>
      <c r="T51" s="3">
        <v>1</v>
      </c>
      <c r="U51" s="3">
        <v>1</v>
      </c>
      <c r="V51" s="3">
        <v>1</v>
      </c>
      <c r="W51" s="3">
        <v>1</v>
      </c>
      <c r="X51" s="3">
        <v>1</v>
      </c>
      <c r="Y51" s="3">
        <v>0</v>
      </c>
      <c r="Z51" s="16">
        <f t="shared" si="19"/>
        <v>16</v>
      </c>
      <c r="AA51" s="17">
        <f t="shared" si="20"/>
        <v>0.64</v>
      </c>
      <c r="AB51" s="17" t="str">
        <f t="shared" si="18"/>
        <v>Pagrindinis</v>
      </c>
      <c r="AC51" s="16">
        <f t="shared" si="21"/>
        <v>3</v>
      </c>
      <c r="AD51" s="17">
        <f t="shared" si="22"/>
        <v>0.75</v>
      </c>
      <c r="AE51" s="16">
        <f t="shared" si="23"/>
        <v>7</v>
      </c>
      <c r="AF51" s="17">
        <f t="shared" si="24"/>
        <v>0.875</v>
      </c>
      <c r="AG51" s="16">
        <f t="shared" si="25"/>
        <v>2</v>
      </c>
      <c r="AH51" s="17">
        <f t="shared" si="26"/>
        <v>0.66666666666666663</v>
      </c>
      <c r="AI51" s="16">
        <f t="shared" si="27"/>
        <v>3</v>
      </c>
      <c r="AJ51" s="17">
        <f t="shared" si="28"/>
        <v>0.6</v>
      </c>
      <c r="AK51" s="16">
        <f t="shared" si="29"/>
        <v>1</v>
      </c>
      <c r="AL51" s="17">
        <f t="shared" si="30"/>
        <v>0.2</v>
      </c>
      <c r="AM51" s="16">
        <f t="shared" si="31"/>
        <v>7</v>
      </c>
      <c r="AN51" s="17">
        <f t="shared" si="32"/>
        <v>0.58333333333333337</v>
      </c>
      <c r="AO51" s="16">
        <f t="shared" si="33"/>
        <v>9</v>
      </c>
      <c r="AP51" s="17">
        <f t="shared" si="34"/>
        <v>0.69230769230769229</v>
      </c>
      <c r="AQ51" s="16">
        <f t="shared" si="35"/>
        <v>3</v>
      </c>
    </row>
    <row r="52" spans="1:43">
      <c r="A52" s="68" t="s">
        <v>135</v>
      </c>
      <c r="B52" s="69">
        <v>808219</v>
      </c>
      <c r="C52" s="69">
        <v>19</v>
      </c>
      <c r="D52" s="70" t="s">
        <v>251</v>
      </c>
      <c r="E52" s="70" t="s">
        <v>288</v>
      </c>
      <c r="F52" s="35" t="s">
        <v>36</v>
      </c>
      <c r="G52" s="35"/>
      <c r="H52" s="35"/>
      <c r="I52" s="35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16" t="str">
        <f t="shared" si="19"/>
        <v>Tuščias</v>
      </c>
      <c r="AA52" s="17" t="str">
        <f t="shared" si="20"/>
        <v>Tuščias</v>
      </c>
      <c r="AB52" s="17" t="str">
        <f t="shared" si="18"/>
        <v>Neatliko</v>
      </c>
      <c r="AC52" s="16" t="str">
        <f t="shared" si="21"/>
        <v>Tuščias</v>
      </c>
      <c r="AD52" s="17" t="str">
        <f t="shared" si="22"/>
        <v>Tuščias</v>
      </c>
      <c r="AE52" s="16" t="str">
        <f t="shared" si="23"/>
        <v>Tuščias</v>
      </c>
      <c r="AF52" s="17" t="str">
        <f t="shared" si="24"/>
        <v>Tuščias</v>
      </c>
      <c r="AG52" s="16" t="str">
        <f t="shared" si="25"/>
        <v>Tuščias</v>
      </c>
      <c r="AH52" s="17" t="str">
        <f t="shared" si="26"/>
        <v>Tuščias</v>
      </c>
      <c r="AI52" s="16" t="str">
        <f t="shared" si="27"/>
        <v>Tuščias</v>
      </c>
      <c r="AJ52" s="17" t="str">
        <f t="shared" si="28"/>
        <v>Tuščias</v>
      </c>
      <c r="AK52" s="16" t="str">
        <f t="shared" si="29"/>
        <v>Tuščias</v>
      </c>
      <c r="AL52" s="17" t="str">
        <f t="shared" si="30"/>
        <v>Tuščias</v>
      </c>
      <c r="AM52" s="16" t="str">
        <f t="shared" si="31"/>
        <v>Tuščias</v>
      </c>
      <c r="AN52" s="17" t="str">
        <f t="shared" si="32"/>
        <v>Tuščias</v>
      </c>
      <c r="AO52" s="16" t="str">
        <f t="shared" si="33"/>
        <v>Tuščias</v>
      </c>
      <c r="AP52" s="17" t="str">
        <f t="shared" si="34"/>
        <v>Tuščias</v>
      </c>
      <c r="AQ52" s="16" t="str">
        <f t="shared" si="35"/>
        <v>Tuščias</v>
      </c>
    </row>
    <row r="53" spans="1:43">
      <c r="A53" s="68" t="s">
        <v>135</v>
      </c>
      <c r="B53" s="69">
        <v>808220</v>
      </c>
      <c r="C53" s="69">
        <v>20</v>
      </c>
      <c r="D53" s="70" t="s">
        <v>289</v>
      </c>
      <c r="E53" s="70" t="s">
        <v>290</v>
      </c>
      <c r="F53" s="35" t="s">
        <v>32</v>
      </c>
      <c r="G53" s="35"/>
      <c r="H53" s="35"/>
      <c r="I53" s="35"/>
      <c r="J53" s="3">
        <v>2</v>
      </c>
      <c r="K53" s="3">
        <v>3</v>
      </c>
      <c r="L53" s="3">
        <v>1</v>
      </c>
      <c r="M53" s="3">
        <v>1</v>
      </c>
      <c r="N53" s="3">
        <v>1</v>
      </c>
      <c r="O53" s="3">
        <v>1</v>
      </c>
      <c r="P53" s="3">
        <v>0</v>
      </c>
      <c r="Q53" s="3">
        <v>2</v>
      </c>
      <c r="R53" s="3">
        <v>0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  <c r="X53" s="3">
        <v>1</v>
      </c>
      <c r="Y53" s="3">
        <v>1</v>
      </c>
      <c r="Z53" s="16">
        <f t="shared" si="19"/>
        <v>19</v>
      </c>
      <c r="AA53" s="17">
        <f t="shared" si="20"/>
        <v>0.76</v>
      </c>
      <c r="AB53" s="17" t="str">
        <f t="shared" si="18"/>
        <v>Pagrindinis</v>
      </c>
      <c r="AC53" s="16">
        <f t="shared" si="21"/>
        <v>3</v>
      </c>
      <c r="AD53" s="17">
        <f t="shared" si="22"/>
        <v>0.75</v>
      </c>
      <c r="AE53" s="16">
        <f t="shared" si="23"/>
        <v>7</v>
      </c>
      <c r="AF53" s="17">
        <f t="shared" si="24"/>
        <v>0.875</v>
      </c>
      <c r="AG53" s="16">
        <f t="shared" si="25"/>
        <v>2</v>
      </c>
      <c r="AH53" s="17">
        <f t="shared" si="26"/>
        <v>0.66666666666666663</v>
      </c>
      <c r="AI53" s="16">
        <f t="shared" si="27"/>
        <v>5</v>
      </c>
      <c r="AJ53" s="17">
        <f t="shared" si="28"/>
        <v>1</v>
      </c>
      <c r="AK53" s="16">
        <f t="shared" si="29"/>
        <v>2</v>
      </c>
      <c r="AL53" s="17">
        <f t="shared" si="30"/>
        <v>0.4</v>
      </c>
      <c r="AM53" s="16">
        <f t="shared" si="31"/>
        <v>8</v>
      </c>
      <c r="AN53" s="17">
        <f t="shared" si="32"/>
        <v>0.66666666666666663</v>
      </c>
      <c r="AO53" s="16">
        <f t="shared" si="33"/>
        <v>11</v>
      </c>
      <c r="AP53" s="17">
        <f t="shared" si="34"/>
        <v>0.84615384615384615</v>
      </c>
      <c r="AQ53" s="16">
        <f t="shared" si="35"/>
        <v>4</v>
      </c>
    </row>
    <row r="54" spans="1:43">
      <c r="A54" s="68" t="s">
        <v>135</v>
      </c>
      <c r="B54" s="69">
        <v>808221</v>
      </c>
      <c r="C54" s="69">
        <v>21</v>
      </c>
      <c r="D54" s="70" t="s">
        <v>291</v>
      </c>
      <c r="E54" s="70" t="s">
        <v>292</v>
      </c>
      <c r="F54" s="35" t="s">
        <v>36</v>
      </c>
      <c r="G54" s="35"/>
      <c r="H54" s="35"/>
      <c r="I54" s="35"/>
      <c r="J54" s="3">
        <v>1</v>
      </c>
      <c r="K54" s="3">
        <v>1</v>
      </c>
      <c r="L54" s="3">
        <v>1</v>
      </c>
      <c r="M54" s="3">
        <v>1</v>
      </c>
      <c r="N54" s="3">
        <v>1</v>
      </c>
      <c r="O54" s="3">
        <v>1</v>
      </c>
      <c r="P54" s="3">
        <v>0</v>
      </c>
      <c r="Q54" s="3">
        <v>1</v>
      </c>
      <c r="R54" s="3">
        <v>0</v>
      </c>
      <c r="S54" s="3">
        <v>2</v>
      </c>
      <c r="T54" s="3">
        <v>1</v>
      </c>
      <c r="U54" s="3">
        <v>1</v>
      </c>
      <c r="V54" s="3">
        <v>1</v>
      </c>
      <c r="W54" s="3">
        <v>0</v>
      </c>
      <c r="X54" s="3">
        <v>1</v>
      </c>
      <c r="Y54" s="3">
        <v>1</v>
      </c>
      <c r="Z54" s="16">
        <f t="shared" si="19"/>
        <v>14</v>
      </c>
      <c r="AA54" s="17">
        <f t="shared" si="20"/>
        <v>0.56000000000000005</v>
      </c>
      <c r="AB54" s="17" t="str">
        <f t="shared" si="18"/>
        <v>Patenkinamas</v>
      </c>
      <c r="AC54" s="16">
        <f t="shared" si="21"/>
        <v>3</v>
      </c>
      <c r="AD54" s="17">
        <f t="shared" si="22"/>
        <v>0.75</v>
      </c>
      <c r="AE54" s="16">
        <f t="shared" si="23"/>
        <v>5</v>
      </c>
      <c r="AF54" s="17">
        <f t="shared" si="24"/>
        <v>0.625</v>
      </c>
      <c r="AG54" s="16">
        <f t="shared" si="25"/>
        <v>2</v>
      </c>
      <c r="AH54" s="17">
        <f t="shared" si="26"/>
        <v>0.66666666666666663</v>
      </c>
      <c r="AI54" s="16">
        <f t="shared" si="27"/>
        <v>3</v>
      </c>
      <c r="AJ54" s="17">
        <f t="shared" si="28"/>
        <v>0.6</v>
      </c>
      <c r="AK54" s="16">
        <f t="shared" si="29"/>
        <v>1</v>
      </c>
      <c r="AL54" s="17">
        <f t="shared" si="30"/>
        <v>0.2</v>
      </c>
      <c r="AM54" s="16">
        <f t="shared" si="31"/>
        <v>5</v>
      </c>
      <c r="AN54" s="17">
        <f t="shared" si="32"/>
        <v>0.41666666666666669</v>
      </c>
      <c r="AO54" s="16">
        <f t="shared" si="33"/>
        <v>9</v>
      </c>
      <c r="AP54" s="17">
        <f t="shared" si="34"/>
        <v>0.69230769230769229</v>
      </c>
      <c r="AQ54" s="16">
        <f t="shared" si="35"/>
        <v>2</v>
      </c>
    </row>
    <row r="55" spans="1:43">
      <c r="A55" s="68" t="s">
        <v>135</v>
      </c>
      <c r="B55" s="69">
        <v>808222</v>
      </c>
      <c r="C55" s="69">
        <v>22</v>
      </c>
      <c r="D55" s="70" t="s">
        <v>116</v>
      </c>
      <c r="E55" s="70" t="s">
        <v>293</v>
      </c>
      <c r="F55" s="35" t="s">
        <v>36</v>
      </c>
      <c r="G55" s="35"/>
      <c r="H55" s="35"/>
      <c r="I55" s="35"/>
      <c r="J55" s="3">
        <v>1</v>
      </c>
      <c r="K55" s="3">
        <v>2</v>
      </c>
      <c r="L55" s="3">
        <v>1</v>
      </c>
      <c r="M55" s="3">
        <v>1</v>
      </c>
      <c r="N55" s="3">
        <v>1</v>
      </c>
      <c r="O55" s="3">
        <v>0</v>
      </c>
      <c r="P55" s="3">
        <v>1</v>
      </c>
      <c r="Q55" s="3">
        <v>1</v>
      </c>
      <c r="R55" s="3">
        <v>0</v>
      </c>
      <c r="S55" s="3">
        <v>1</v>
      </c>
      <c r="T55" s="3">
        <v>1</v>
      </c>
      <c r="U55" s="3">
        <v>1</v>
      </c>
      <c r="V55" s="3">
        <v>1</v>
      </c>
      <c r="W55" s="3">
        <v>0</v>
      </c>
      <c r="X55" s="3">
        <v>1</v>
      </c>
      <c r="Y55" s="3">
        <v>1</v>
      </c>
      <c r="Z55" s="16">
        <f t="shared" si="19"/>
        <v>14</v>
      </c>
      <c r="AA55" s="17">
        <f t="shared" si="20"/>
        <v>0.56000000000000005</v>
      </c>
      <c r="AB55" s="17" t="str">
        <f t="shared" si="18"/>
        <v>Patenkinamas</v>
      </c>
      <c r="AC55" s="16">
        <f t="shared" si="21"/>
        <v>3</v>
      </c>
      <c r="AD55" s="17">
        <f t="shared" si="22"/>
        <v>0.75</v>
      </c>
      <c r="AE55" s="16">
        <f t="shared" si="23"/>
        <v>5</v>
      </c>
      <c r="AF55" s="17">
        <f t="shared" si="24"/>
        <v>0.625</v>
      </c>
      <c r="AG55" s="16">
        <f t="shared" si="25"/>
        <v>1</v>
      </c>
      <c r="AH55" s="17">
        <f t="shared" si="26"/>
        <v>0.33333333333333331</v>
      </c>
      <c r="AI55" s="16">
        <f t="shared" si="27"/>
        <v>4</v>
      </c>
      <c r="AJ55" s="17">
        <f t="shared" si="28"/>
        <v>0.8</v>
      </c>
      <c r="AK55" s="16">
        <f t="shared" si="29"/>
        <v>1</v>
      </c>
      <c r="AL55" s="17">
        <f t="shared" si="30"/>
        <v>0.2</v>
      </c>
      <c r="AM55" s="16">
        <f t="shared" si="31"/>
        <v>5</v>
      </c>
      <c r="AN55" s="17">
        <f t="shared" si="32"/>
        <v>0.41666666666666669</v>
      </c>
      <c r="AO55" s="16">
        <f t="shared" si="33"/>
        <v>9</v>
      </c>
      <c r="AP55" s="17">
        <f t="shared" si="34"/>
        <v>0.69230769230769229</v>
      </c>
      <c r="AQ55" s="16">
        <f t="shared" si="35"/>
        <v>2</v>
      </c>
    </row>
    <row r="56" spans="1:43">
      <c r="A56" s="68" t="s">
        <v>135</v>
      </c>
      <c r="B56" s="69">
        <v>808223</v>
      </c>
      <c r="C56" s="69">
        <v>23</v>
      </c>
      <c r="D56" s="70" t="s">
        <v>39</v>
      </c>
      <c r="E56" s="70" t="s">
        <v>294</v>
      </c>
      <c r="F56" s="35" t="s">
        <v>36</v>
      </c>
      <c r="G56" s="35"/>
      <c r="H56" s="35"/>
      <c r="I56" s="35"/>
      <c r="J56" s="3">
        <v>2</v>
      </c>
      <c r="K56" s="3">
        <v>1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0</v>
      </c>
      <c r="R56" s="3">
        <v>0</v>
      </c>
      <c r="S56" s="3">
        <v>1</v>
      </c>
      <c r="T56" s="3">
        <v>1</v>
      </c>
      <c r="U56" s="3">
        <v>1</v>
      </c>
      <c r="V56" s="3">
        <v>1</v>
      </c>
      <c r="W56" s="3">
        <v>0</v>
      </c>
      <c r="X56" s="3">
        <v>0</v>
      </c>
      <c r="Y56" s="3">
        <v>0</v>
      </c>
      <c r="Z56" s="16">
        <f t="shared" si="19"/>
        <v>12</v>
      </c>
      <c r="AA56" s="17">
        <f t="shared" si="20"/>
        <v>0.48</v>
      </c>
      <c r="AB56" s="17" t="str">
        <f t="shared" si="18"/>
        <v>Patenkinamas</v>
      </c>
      <c r="AC56" s="16">
        <f t="shared" si="21"/>
        <v>2</v>
      </c>
      <c r="AD56" s="17">
        <f t="shared" si="22"/>
        <v>0.5</v>
      </c>
      <c r="AE56" s="16">
        <f t="shared" si="23"/>
        <v>6</v>
      </c>
      <c r="AF56" s="17">
        <f t="shared" si="24"/>
        <v>0.75</v>
      </c>
      <c r="AG56" s="16">
        <f t="shared" si="25"/>
        <v>1</v>
      </c>
      <c r="AH56" s="17">
        <f t="shared" si="26"/>
        <v>0.33333333333333331</v>
      </c>
      <c r="AI56" s="16">
        <f t="shared" si="27"/>
        <v>3</v>
      </c>
      <c r="AJ56" s="17">
        <f t="shared" si="28"/>
        <v>0.6</v>
      </c>
      <c r="AK56" s="16">
        <f t="shared" si="29"/>
        <v>0</v>
      </c>
      <c r="AL56" s="17">
        <f t="shared" si="30"/>
        <v>0</v>
      </c>
      <c r="AM56" s="16">
        <f t="shared" si="31"/>
        <v>5</v>
      </c>
      <c r="AN56" s="17">
        <f t="shared" si="32"/>
        <v>0.41666666666666669</v>
      </c>
      <c r="AO56" s="16">
        <f t="shared" si="33"/>
        <v>7</v>
      </c>
      <c r="AP56" s="17">
        <f t="shared" si="34"/>
        <v>0.53846153846153844</v>
      </c>
      <c r="AQ56" s="16">
        <f t="shared" si="35"/>
        <v>2</v>
      </c>
    </row>
    <row r="57" spans="1:43">
      <c r="A57" s="68" t="s">
        <v>135</v>
      </c>
      <c r="B57" s="69">
        <v>808224</v>
      </c>
      <c r="C57" s="69">
        <v>24</v>
      </c>
      <c r="D57" s="70" t="s">
        <v>295</v>
      </c>
      <c r="E57" s="70" t="s">
        <v>296</v>
      </c>
      <c r="F57" s="35" t="s">
        <v>32</v>
      </c>
      <c r="G57" s="35" t="s">
        <v>297</v>
      </c>
      <c r="H57" s="35" t="s">
        <v>297</v>
      </c>
      <c r="I57" s="35" t="s">
        <v>297</v>
      </c>
      <c r="J57" s="3">
        <v>0</v>
      </c>
      <c r="K57" s="3">
        <v>0</v>
      </c>
      <c r="L57" s="3">
        <v>0</v>
      </c>
      <c r="M57" s="3">
        <v>1</v>
      </c>
      <c r="N57" s="3">
        <v>1</v>
      </c>
      <c r="O57" s="3">
        <v>0</v>
      </c>
      <c r="P57" s="3">
        <v>0</v>
      </c>
      <c r="Q57" s="3">
        <v>2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16">
        <f t="shared" si="19"/>
        <v>4</v>
      </c>
      <c r="AA57" s="17">
        <f t="shared" si="20"/>
        <v>0.16</v>
      </c>
      <c r="AB57" s="17" t="str">
        <f t="shared" si="18"/>
        <v>Nepatenkinamas</v>
      </c>
      <c r="AC57" s="16">
        <f t="shared" si="21"/>
        <v>0</v>
      </c>
      <c r="AD57" s="17">
        <f t="shared" si="22"/>
        <v>0</v>
      </c>
      <c r="AE57" s="16">
        <f t="shared" si="23"/>
        <v>0</v>
      </c>
      <c r="AF57" s="17">
        <f t="shared" si="24"/>
        <v>0</v>
      </c>
      <c r="AG57" s="16">
        <f t="shared" si="25"/>
        <v>0</v>
      </c>
      <c r="AH57" s="17">
        <f t="shared" si="26"/>
        <v>0</v>
      </c>
      <c r="AI57" s="16">
        <f t="shared" si="27"/>
        <v>2</v>
      </c>
      <c r="AJ57" s="17">
        <f t="shared" si="28"/>
        <v>0.4</v>
      </c>
      <c r="AK57" s="16">
        <f t="shared" si="29"/>
        <v>2</v>
      </c>
      <c r="AL57" s="17">
        <f t="shared" si="30"/>
        <v>0.4</v>
      </c>
      <c r="AM57" s="16">
        <f t="shared" si="31"/>
        <v>2</v>
      </c>
      <c r="AN57" s="17">
        <f t="shared" si="32"/>
        <v>0.16666666666666666</v>
      </c>
      <c r="AO57" s="16">
        <f t="shared" si="33"/>
        <v>2</v>
      </c>
      <c r="AP57" s="17">
        <f t="shared" si="34"/>
        <v>0.15384615384615385</v>
      </c>
      <c r="AQ57" s="16">
        <f t="shared" si="35"/>
        <v>1</v>
      </c>
    </row>
    <row r="58" spans="1:43">
      <c r="A58" s="68" t="s">
        <v>135</v>
      </c>
      <c r="B58" s="69">
        <v>808225</v>
      </c>
      <c r="C58" s="69">
        <v>25</v>
      </c>
      <c r="D58" s="70" t="s">
        <v>106</v>
      </c>
      <c r="E58" s="70" t="s">
        <v>298</v>
      </c>
      <c r="F58" s="35" t="s">
        <v>36</v>
      </c>
      <c r="G58" s="35"/>
      <c r="H58" s="35"/>
      <c r="I58" s="35"/>
      <c r="J58" s="3">
        <v>2</v>
      </c>
      <c r="K58" s="3">
        <v>1</v>
      </c>
      <c r="L58" s="3">
        <v>1</v>
      </c>
      <c r="M58" s="3">
        <v>1</v>
      </c>
      <c r="N58" s="3">
        <v>1</v>
      </c>
      <c r="O58" s="3">
        <v>1</v>
      </c>
      <c r="P58" s="3">
        <v>1</v>
      </c>
      <c r="Q58" s="3">
        <v>1</v>
      </c>
      <c r="R58" s="3">
        <v>0</v>
      </c>
      <c r="S58" s="3">
        <v>1</v>
      </c>
      <c r="T58" s="3">
        <v>1</v>
      </c>
      <c r="U58" s="3">
        <v>1</v>
      </c>
      <c r="V58" s="3">
        <v>0</v>
      </c>
      <c r="W58" s="3">
        <v>0</v>
      </c>
      <c r="X58" s="3">
        <v>0</v>
      </c>
      <c r="Y58" s="3">
        <v>0</v>
      </c>
      <c r="Z58" s="16">
        <f t="shared" si="19"/>
        <v>12</v>
      </c>
      <c r="AA58" s="17">
        <f t="shared" si="20"/>
        <v>0.48</v>
      </c>
      <c r="AB58" s="17" t="str">
        <f t="shared" si="18"/>
        <v>Patenkinamas</v>
      </c>
      <c r="AC58" s="16">
        <f t="shared" si="21"/>
        <v>2</v>
      </c>
      <c r="AD58" s="17">
        <f t="shared" si="22"/>
        <v>0.5</v>
      </c>
      <c r="AE58" s="16">
        <f t="shared" si="23"/>
        <v>5</v>
      </c>
      <c r="AF58" s="17">
        <f t="shared" si="24"/>
        <v>0.625</v>
      </c>
      <c r="AG58" s="16">
        <f t="shared" si="25"/>
        <v>1</v>
      </c>
      <c r="AH58" s="17">
        <f t="shared" si="26"/>
        <v>0.33333333333333331</v>
      </c>
      <c r="AI58" s="16">
        <f t="shared" si="27"/>
        <v>3</v>
      </c>
      <c r="AJ58" s="17">
        <f t="shared" si="28"/>
        <v>0.6</v>
      </c>
      <c r="AK58" s="16">
        <f t="shared" si="29"/>
        <v>1</v>
      </c>
      <c r="AL58" s="17">
        <f t="shared" si="30"/>
        <v>0.2</v>
      </c>
      <c r="AM58" s="16">
        <f t="shared" si="31"/>
        <v>5</v>
      </c>
      <c r="AN58" s="17">
        <f t="shared" si="32"/>
        <v>0.41666666666666669</v>
      </c>
      <c r="AO58" s="16">
        <f t="shared" si="33"/>
        <v>7</v>
      </c>
      <c r="AP58" s="17">
        <f t="shared" si="34"/>
        <v>0.53846153846153844</v>
      </c>
      <c r="AQ58" s="16">
        <f t="shared" si="35"/>
        <v>2</v>
      </c>
    </row>
    <row r="59" spans="1:43">
      <c r="A59" s="68" t="s">
        <v>135</v>
      </c>
      <c r="B59" s="69">
        <v>808226</v>
      </c>
      <c r="C59" s="69">
        <v>26</v>
      </c>
      <c r="D59" s="70" t="s">
        <v>299</v>
      </c>
      <c r="E59" s="70" t="s">
        <v>300</v>
      </c>
      <c r="F59" s="35" t="s">
        <v>36</v>
      </c>
      <c r="G59" s="35"/>
      <c r="H59" s="35"/>
      <c r="I59" s="35"/>
      <c r="J59" s="3">
        <v>2</v>
      </c>
      <c r="K59" s="3">
        <v>2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2</v>
      </c>
      <c r="R59" s="3">
        <v>1</v>
      </c>
      <c r="S59" s="3">
        <v>2</v>
      </c>
      <c r="T59" s="3">
        <v>1</v>
      </c>
      <c r="U59" s="3">
        <v>2</v>
      </c>
      <c r="V59" s="3">
        <v>1</v>
      </c>
      <c r="W59" s="3">
        <v>1</v>
      </c>
      <c r="X59" s="3">
        <v>2</v>
      </c>
      <c r="Y59" s="3">
        <v>1</v>
      </c>
      <c r="Z59" s="16">
        <f t="shared" si="19"/>
        <v>22</v>
      </c>
      <c r="AA59" s="17">
        <f t="shared" si="20"/>
        <v>0.88</v>
      </c>
      <c r="AB59" s="17" t="str">
        <f t="shared" si="18"/>
        <v>Aukštesnysis</v>
      </c>
      <c r="AC59" s="16">
        <f t="shared" si="21"/>
        <v>4</v>
      </c>
      <c r="AD59" s="17">
        <f t="shared" si="22"/>
        <v>1</v>
      </c>
      <c r="AE59" s="16">
        <f t="shared" si="23"/>
        <v>8</v>
      </c>
      <c r="AF59" s="17">
        <f t="shared" si="24"/>
        <v>1</v>
      </c>
      <c r="AG59" s="16">
        <f t="shared" si="25"/>
        <v>3</v>
      </c>
      <c r="AH59" s="17">
        <f t="shared" si="26"/>
        <v>1</v>
      </c>
      <c r="AI59" s="16">
        <f t="shared" si="27"/>
        <v>4</v>
      </c>
      <c r="AJ59" s="17">
        <f t="shared" si="28"/>
        <v>0.8</v>
      </c>
      <c r="AK59" s="16">
        <f t="shared" si="29"/>
        <v>3</v>
      </c>
      <c r="AL59" s="17">
        <f t="shared" si="30"/>
        <v>0.6</v>
      </c>
      <c r="AM59" s="16">
        <f t="shared" si="31"/>
        <v>10</v>
      </c>
      <c r="AN59" s="17">
        <f t="shared" si="32"/>
        <v>0.83333333333333337</v>
      </c>
      <c r="AO59" s="16">
        <f t="shared" si="33"/>
        <v>12</v>
      </c>
      <c r="AP59" s="17">
        <f t="shared" si="34"/>
        <v>0.92307692307692313</v>
      </c>
      <c r="AQ59" s="16">
        <f t="shared" si="35"/>
        <v>4</v>
      </c>
    </row>
    <row r="60" spans="1:43">
      <c r="A60" s="68" t="s">
        <v>135</v>
      </c>
      <c r="B60" s="69">
        <v>808227</v>
      </c>
      <c r="C60" s="69">
        <v>27</v>
      </c>
      <c r="D60" s="70" t="s">
        <v>301</v>
      </c>
      <c r="E60" s="70" t="s">
        <v>302</v>
      </c>
      <c r="F60" s="35" t="s">
        <v>36</v>
      </c>
      <c r="G60" s="35"/>
      <c r="H60" s="35"/>
      <c r="I60" s="35"/>
      <c r="J60" s="3">
        <v>1</v>
      </c>
      <c r="K60" s="3">
        <v>2</v>
      </c>
      <c r="L60" s="3">
        <v>1</v>
      </c>
      <c r="M60" s="3">
        <v>1</v>
      </c>
      <c r="N60" s="3">
        <v>1</v>
      </c>
      <c r="O60" s="3">
        <v>1</v>
      </c>
      <c r="P60" s="3">
        <v>1</v>
      </c>
      <c r="Q60" s="3">
        <v>1</v>
      </c>
      <c r="R60" s="3">
        <v>0</v>
      </c>
      <c r="S60" s="3">
        <v>2</v>
      </c>
      <c r="T60" s="3">
        <v>1</v>
      </c>
      <c r="U60" s="3">
        <v>2</v>
      </c>
      <c r="V60" s="3">
        <v>1</v>
      </c>
      <c r="W60" s="3">
        <v>0</v>
      </c>
      <c r="X60" s="3">
        <v>0</v>
      </c>
      <c r="Y60" s="3">
        <v>1</v>
      </c>
      <c r="Z60" s="16">
        <f t="shared" si="19"/>
        <v>16</v>
      </c>
      <c r="AA60" s="17">
        <f t="shared" si="20"/>
        <v>0.64</v>
      </c>
      <c r="AB60" s="17" t="str">
        <f t="shared" si="18"/>
        <v>Pagrindinis</v>
      </c>
      <c r="AC60" s="16">
        <f t="shared" si="21"/>
        <v>4</v>
      </c>
      <c r="AD60" s="17">
        <f t="shared" si="22"/>
        <v>1</v>
      </c>
      <c r="AE60" s="16">
        <f t="shared" si="23"/>
        <v>6</v>
      </c>
      <c r="AF60" s="17">
        <f t="shared" si="24"/>
        <v>0.75</v>
      </c>
      <c r="AG60" s="16">
        <f t="shared" si="25"/>
        <v>1</v>
      </c>
      <c r="AH60" s="17">
        <f t="shared" si="26"/>
        <v>0.33333333333333331</v>
      </c>
      <c r="AI60" s="16">
        <f t="shared" si="27"/>
        <v>4</v>
      </c>
      <c r="AJ60" s="17">
        <f t="shared" si="28"/>
        <v>0.8</v>
      </c>
      <c r="AK60" s="16">
        <f t="shared" si="29"/>
        <v>1</v>
      </c>
      <c r="AL60" s="17">
        <f t="shared" si="30"/>
        <v>0.2</v>
      </c>
      <c r="AM60" s="16">
        <f t="shared" si="31"/>
        <v>6</v>
      </c>
      <c r="AN60" s="17">
        <f t="shared" si="32"/>
        <v>0.5</v>
      </c>
      <c r="AO60" s="16">
        <f t="shared" si="33"/>
        <v>10</v>
      </c>
      <c r="AP60" s="17">
        <f t="shared" si="34"/>
        <v>0.76923076923076927</v>
      </c>
      <c r="AQ60" s="16">
        <f t="shared" si="35"/>
        <v>3</v>
      </c>
    </row>
    <row r="61" spans="1:43">
      <c r="A61" s="68" t="s">
        <v>135</v>
      </c>
      <c r="B61" s="69">
        <v>808228</v>
      </c>
      <c r="C61" s="69">
        <v>28</v>
      </c>
      <c r="D61" s="70" t="s">
        <v>303</v>
      </c>
      <c r="E61" s="70" t="s">
        <v>304</v>
      </c>
      <c r="F61" s="35" t="s">
        <v>32</v>
      </c>
      <c r="G61" s="35"/>
      <c r="H61" s="35"/>
      <c r="I61" s="35"/>
      <c r="J61" s="3">
        <v>2</v>
      </c>
      <c r="K61" s="3">
        <v>3</v>
      </c>
      <c r="L61" s="3">
        <v>1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0</v>
      </c>
      <c r="S61" s="3">
        <v>2</v>
      </c>
      <c r="T61" s="3">
        <v>1</v>
      </c>
      <c r="U61" s="3">
        <v>2</v>
      </c>
      <c r="V61" s="3">
        <v>1</v>
      </c>
      <c r="W61" s="3">
        <v>0</v>
      </c>
      <c r="X61" s="3">
        <v>1</v>
      </c>
      <c r="Y61" s="3">
        <v>1</v>
      </c>
      <c r="Z61" s="16">
        <f t="shared" si="19"/>
        <v>19</v>
      </c>
      <c r="AA61" s="17">
        <f t="shared" si="20"/>
        <v>0.76</v>
      </c>
      <c r="AB61" s="17" t="str">
        <f t="shared" si="18"/>
        <v>Pagrindinis</v>
      </c>
      <c r="AC61" s="16">
        <f t="shared" si="21"/>
        <v>4</v>
      </c>
      <c r="AD61" s="17">
        <f t="shared" si="22"/>
        <v>1</v>
      </c>
      <c r="AE61" s="16">
        <f t="shared" si="23"/>
        <v>7</v>
      </c>
      <c r="AF61" s="17">
        <f t="shared" si="24"/>
        <v>0.875</v>
      </c>
      <c r="AG61" s="16">
        <f t="shared" si="25"/>
        <v>2</v>
      </c>
      <c r="AH61" s="17">
        <f t="shared" si="26"/>
        <v>0.66666666666666663</v>
      </c>
      <c r="AI61" s="16">
        <f t="shared" si="27"/>
        <v>5</v>
      </c>
      <c r="AJ61" s="17">
        <f t="shared" si="28"/>
        <v>1</v>
      </c>
      <c r="AK61" s="16">
        <f t="shared" si="29"/>
        <v>1</v>
      </c>
      <c r="AL61" s="17">
        <f t="shared" si="30"/>
        <v>0.2</v>
      </c>
      <c r="AM61" s="16">
        <f t="shared" si="31"/>
        <v>7</v>
      </c>
      <c r="AN61" s="17">
        <f t="shared" si="32"/>
        <v>0.58333333333333337</v>
      </c>
      <c r="AO61" s="16">
        <f t="shared" si="33"/>
        <v>12</v>
      </c>
      <c r="AP61" s="17">
        <f t="shared" si="34"/>
        <v>0.92307692307692313</v>
      </c>
      <c r="AQ61" s="16">
        <f t="shared" si="35"/>
        <v>4</v>
      </c>
    </row>
    <row r="62" spans="1:43">
      <c r="A62" s="68" t="s">
        <v>135</v>
      </c>
      <c r="B62" s="69">
        <v>808229</v>
      </c>
      <c r="C62" s="69">
        <v>29</v>
      </c>
      <c r="D62" s="70" t="s">
        <v>305</v>
      </c>
      <c r="E62" s="70" t="s">
        <v>306</v>
      </c>
      <c r="F62" s="35" t="s">
        <v>32</v>
      </c>
      <c r="G62" s="35"/>
      <c r="H62" s="35"/>
      <c r="I62" s="35"/>
      <c r="J62" s="3">
        <v>1</v>
      </c>
      <c r="K62" s="3">
        <v>1</v>
      </c>
      <c r="L62" s="3">
        <v>1</v>
      </c>
      <c r="M62" s="3">
        <v>0</v>
      </c>
      <c r="N62" s="3">
        <v>0</v>
      </c>
      <c r="O62" s="3">
        <v>1</v>
      </c>
      <c r="P62" s="3">
        <v>0</v>
      </c>
      <c r="Q62" s="3">
        <v>1</v>
      </c>
      <c r="R62" s="3">
        <v>0</v>
      </c>
      <c r="S62" s="3">
        <v>0</v>
      </c>
      <c r="T62" s="3">
        <v>1</v>
      </c>
      <c r="U62" s="3">
        <v>2</v>
      </c>
      <c r="V62" s="3">
        <v>0</v>
      </c>
      <c r="W62" s="3">
        <v>1</v>
      </c>
      <c r="X62" s="3">
        <v>2</v>
      </c>
      <c r="Y62" s="3">
        <v>0</v>
      </c>
      <c r="Z62" s="16">
        <f t="shared" si="19"/>
        <v>11</v>
      </c>
      <c r="AA62" s="17">
        <f t="shared" si="20"/>
        <v>0.44</v>
      </c>
      <c r="AB62" s="17" t="str">
        <f t="shared" si="18"/>
        <v>Patenkinamas</v>
      </c>
      <c r="AC62" s="16">
        <f t="shared" si="21"/>
        <v>0</v>
      </c>
      <c r="AD62" s="17">
        <f t="shared" si="22"/>
        <v>0</v>
      </c>
      <c r="AE62" s="16">
        <f t="shared" si="23"/>
        <v>6</v>
      </c>
      <c r="AF62" s="17">
        <f t="shared" si="24"/>
        <v>0.75</v>
      </c>
      <c r="AG62" s="16">
        <f t="shared" si="25"/>
        <v>3</v>
      </c>
      <c r="AH62" s="17">
        <f t="shared" si="26"/>
        <v>1</v>
      </c>
      <c r="AI62" s="16">
        <f t="shared" si="27"/>
        <v>1</v>
      </c>
      <c r="AJ62" s="17">
        <f t="shared" si="28"/>
        <v>0.2</v>
      </c>
      <c r="AK62" s="16">
        <f t="shared" si="29"/>
        <v>1</v>
      </c>
      <c r="AL62" s="17">
        <f t="shared" si="30"/>
        <v>0.2</v>
      </c>
      <c r="AM62" s="16">
        <f t="shared" si="31"/>
        <v>6</v>
      </c>
      <c r="AN62" s="17">
        <f t="shared" si="32"/>
        <v>0.5</v>
      </c>
      <c r="AO62" s="16">
        <f t="shared" si="33"/>
        <v>5</v>
      </c>
      <c r="AP62" s="17">
        <f t="shared" si="34"/>
        <v>0.38461538461538464</v>
      </c>
      <c r="AQ62" s="16">
        <f t="shared" si="35"/>
        <v>1</v>
      </c>
    </row>
    <row r="63" spans="1:43">
      <c r="A63" s="68" t="s">
        <v>135</v>
      </c>
      <c r="B63" s="69">
        <v>808230</v>
      </c>
      <c r="C63" s="69">
        <v>30</v>
      </c>
      <c r="D63" s="70" t="s">
        <v>307</v>
      </c>
      <c r="E63" s="70" t="s">
        <v>308</v>
      </c>
      <c r="F63" s="35" t="s">
        <v>32</v>
      </c>
      <c r="G63" s="35"/>
      <c r="H63" s="35"/>
      <c r="I63" s="35"/>
      <c r="J63" s="3">
        <v>2</v>
      </c>
      <c r="K63" s="3">
        <v>2</v>
      </c>
      <c r="L63" s="3">
        <v>1</v>
      </c>
      <c r="M63" s="3">
        <v>1</v>
      </c>
      <c r="N63" s="3">
        <v>1</v>
      </c>
      <c r="O63" s="3">
        <v>1</v>
      </c>
      <c r="P63" s="3">
        <v>0</v>
      </c>
      <c r="Q63" s="3">
        <v>1</v>
      </c>
      <c r="R63" s="3">
        <v>0</v>
      </c>
      <c r="S63" s="3">
        <v>1</v>
      </c>
      <c r="T63" s="3">
        <v>0</v>
      </c>
      <c r="U63" s="3">
        <v>2</v>
      </c>
      <c r="V63" s="3">
        <v>1</v>
      </c>
      <c r="W63" s="3">
        <v>1</v>
      </c>
      <c r="X63" s="3">
        <v>1</v>
      </c>
      <c r="Y63" s="3">
        <v>0</v>
      </c>
      <c r="Z63" s="16">
        <f t="shared" si="19"/>
        <v>15</v>
      </c>
      <c r="AA63" s="17">
        <f t="shared" si="20"/>
        <v>0.6</v>
      </c>
      <c r="AB63" s="17" t="str">
        <f t="shared" si="18"/>
        <v>Pagrindinis</v>
      </c>
      <c r="AC63" s="16">
        <f t="shared" si="21"/>
        <v>1</v>
      </c>
      <c r="AD63" s="17">
        <f t="shared" si="22"/>
        <v>0.25</v>
      </c>
      <c r="AE63" s="16">
        <f t="shared" si="23"/>
        <v>7</v>
      </c>
      <c r="AF63" s="17">
        <f t="shared" si="24"/>
        <v>0.875</v>
      </c>
      <c r="AG63" s="16">
        <f t="shared" si="25"/>
        <v>2</v>
      </c>
      <c r="AH63" s="17">
        <f t="shared" si="26"/>
        <v>0.66666666666666663</v>
      </c>
      <c r="AI63" s="16">
        <f t="shared" si="27"/>
        <v>4</v>
      </c>
      <c r="AJ63" s="17">
        <f t="shared" si="28"/>
        <v>0.8</v>
      </c>
      <c r="AK63" s="16">
        <f t="shared" si="29"/>
        <v>1</v>
      </c>
      <c r="AL63" s="17">
        <f t="shared" si="30"/>
        <v>0.2</v>
      </c>
      <c r="AM63" s="16">
        <f t="shared" si="31"/>
        <v>7</v>
      </c>
      <c r="AN63" s="17">
        <f t="shared" si="32"/>
        <v>0.58333333333333337</v>
      </c>
      <c r="AO63" s="16">
        <f t="shared" si="33"/>
        <v>8</v>
      </c>
      <c r="AP63" s="17">
        <f t="shared" si="34"/>
        <v>0.61538461538461542</v>
      </c>
      <c r="AQ63" s="16">
        <f t="shared" si="35"/>
        <v>2</v>
      </c>
    </row>
    <row r="64" spans="1:43">
      <c r="A64" s="68" t="s">
        <v>135</v>
      </c>
      <c r="B64" s="69">
        <v>808231</v>
      </c>
      <c r="C64" s="69">
        <v>31</v>
      </c>
      <c r="D64" s="70" t="s">
        <v>115</v>
      </c>
      <c r="E64" s="70" t="s">
        <v>309</v>
      </c>
      <c r="F64" s="35" t="s">
        <v>32</v>
      </c>
      <c r="G64" s="35"/>
      <c r="H64" s="35"/>
      <c r="I64" s="35"/>
      <c r="J64" s="3">
        <v>2</v>
      </c>
      <c r="K64" s="3">
        <v>1</v>
      </c>
      <c r="L64" s="3">
        <v>1</v>
      </c>
      <c r="M64" s="3">
        <v>0</v>
      </c>
      <c r="N64" s="3">
        <v>1</v>
      </c>
      <c r="O64" s="3">
        <v>1</v>
      </c>
      <c r="P64" s="3">
        <v>1</v>
      </c>
      <c r="Q64" s="3">
        <v>2</v>
      </c>
      <c r="R64" s="3">
        <v>0</v>
      </c>
      <c r="S64" s="3">
        <v>2</v>
      </c>
      <c r="T64" s="3">
        <v>1</v>
      </c>
      <c r="U64" s="3">
        <v>1</v>
      </c>
      <c r="V64" s="3">
        <v>1</v>
      </c>
      <c r="W64" s="3">
        <v>1</v>
      </c>
      <c r="X64" s="3">
        <v>1</v>
      </c>
      <c r="Y64" s="3">
        <v>1</v>
      </c>
      <c r="Z64" s="16">
        <f t="shared" si="19"/>
        <v>17</v>
      </c>
      <c r="AA64" s="17">
        <f t="shared" si="20"/>
        <v>0.68</v>
      </c>
      <c r="AB64" s="17" t="str">
        <f t="shared" si="18"/>
        <v>Pagrindinis</v>
      </c>
      <c r="AC64" s="16">
        <f t="shared" si="21"/>
        <v>4</v>
      </c>
      <c r="AD64" s="17">
        <f t="shared" si="22"/>
        <v>1</v>
      </c>
      <c r="AE64" s="16">
        <f t="shared" si="23"/>
        <v>7</v>
      </c>
      <c r="AF64" s="17">
        <f t="shared" si="24"/>
        <v>0.875</v>
      </c>
      <c r="AG64" s="16">
        <f t="shared" si="25"/>
        <v>2</v>
      </c>
      <c r="AH64" s="17">
        <f t="shared" si="26"/>
        <v>0.66666666666666663</v>
      </c>
      <c r="AI64" s="16">
        <f t="shared" si="27"/>
        <v>2</v>
      </c>
      <c r="AJ64" s="17">
        <f t="shared" si="28"/>
        <v>0.4</v>
      </c>
      <c r="AK64" s="16">
        <f t="shared" si="29"/>
        <v>2</v>
      </c>
      <c r="AL64" s="17">
        <f t="shared" si="30"/>
        <v>0.4</v>
      </c>
      <c r="AM64" s="16">
        <f t="shared" si="31"/>
        <v>8</v>
      </c>
      <c r="AN64" s="17">
        <f t="shared" si="32"/>
        <v>0.66666666666666663</v>
      </c>
      <c r="AO64" s="16">
        <f t="shared" si="33"/>
        <v>9</v>
      </c>
      <c r="AP64" s="17">
        <f t="shared" si="34"/>
        <v>0.69230769230769229</v>
      </c>
      <c r="AQ64" s="16">
        <f t="shared" si="35"/>
        <v>3</v>
      </c>
    </row>
    <row r="65" spans="1:43">
      <c r="A65" s="68" t="s">
        <v>136</v>
      </c>
      <c r="B65" s="69">
        <v>808301</v>
      </c>
      <c r="C65" s="69">
        <v>1</v>
      </c>
      <c r="D65" s="70" t="s">
        <v>269</v>
      </c>
      <c r="E65" s="70" t="s">
        <v>310</v>
      </c>
      <c r="F65" s="35" t="s">
        <v>32</v>
      </c>
      <c r="G65" s="35"/>
      <c r="H65" s="35"/>
      <c r="I65" s="35"/>
      <c r="J65" s="3">
        <v>0</v>
      </c>
      <c r="K65" s="3">
        <v>1</v>
      </c>
      <c r="L65" s="3">
        <v>0</v>
      </c>
      <c r="M65" s="3">
        <v>1</v>
      </c>
      <c r="N65" s="3">
        <v>1</v>
      </c>
      <c r="O65" s="3">
        <v>0</v>
      </c>
      <c r="P65" s="3">
        <v>1</v>
      </c>
      <c r="Q65" s="3">
        <v>0</v>
      </c>
      <c r="R65" s="3">
        <v>2</v>
      </c>
      <c r="S65" s="3">
        <v>2</v>
      </c>
      <c r="T65" s="3">
        <v>1</v>
      </c>
      <c r="U65" s="3">
        <v>1</v>
      </c>
      <c r="V65" s="3">
        <v>0</v>
      </c>
      <c r="W65" s="3">
        <v>0</v>
      </c>
      <c r="X65" s="3">
        <v>1</v>
      </c>
      <c r="Y65" s="3">
        <v>1</v>
      </c>
      <c r="Z65" s="16">
        <f t="shared" si="19"/>
        <v>12</v>
      </c>
      <c r="AA65" s="17">
        <f t="shared" si="20"/>
        <v>0.48</v>
      </c>
      <c r="AB65" s="17" t="str">
        <f t="shared" si="18"/>
        <v>Patenkinamas</v>
      </c>
      <c r="AC65" s="16">
        <f t="shared" si="21"/>
        <v>4</v>
      </c>
      <c r="AD65" s="17">
        <f t="shared" si="22"/>
        <v>1</v>
      </c>
      <c r="AE65" s="16">
        <f t="shared" si="23"/>
        <v>2</v>
      </c>
      <c r="AF65" s="17">
        <f t="shared" si="24"/>
        <v>0.25</v>
      </c>
      <c r="AG65" s="16">
        <f t="shared" si="25"/>
        <v>1</v>
      </c>
      <c r="AH65" s="17">
        <f t="shared" si="26"/>
        <v>0.33333333333333331</v>
      </c>
      <c r="AI65" s="16">
        <f t="shared" si="27"/>
        <v>3</v>
      </c>
      <c r="AJ65" s="17">
        <f t="shared" si="28"/>
        <v>0.6</v>
      </c>
      <c r="AK65" s="16">
        <f t="shared" si="29"/>
        <v>2</v>
      </c>
      <c r="AL65" s="17">
        <f t="shared" si="30"/>
        <v>0.4</v>
      </c>
      <c r="AM65" s="16">
        <f t="shared" si="31"/>
        <v>4</v>
      </c>
      <c r="AN65" s="17">
        <f t="shared" si="32"/>
        <v>0.33333333333333331</v>
      </c>
      <c r="AO65" s="16">
        <f t="shared" si="33"/>
        <v>8</v>
      </c>
      <c r="AP65" s="17">
        <f t="shared" si="34"/>
        <v>0.61538461538461542</v>
      </c>
      <c r="AQ65" s="16">
        <f t="shared" si="35"/>
        <v>2</v>
      </c>
    </row>
    <row r="66" spans="1:43">
      <c r="A66" s="68" t="s">
        <v>136</v>
      </c>
      <c r="B66" s="69">
        <v>808302</v>
      </c>
      <c r="C66" s="69">
        <v>2</v>
      </c>
      <c r="D66" s="70" t="s">
        <v>43</v>
      </c>
      <c r="E66" s="70" t="s">
        <v>311</v>
      </c>
      <c r="F66" s="35" t="s">
        <v>36</v>
      </c>
      <c r="G66" s="35"/>
      <c r="H66" s="35"/>
      <c r="I66" s="35"/>
      <c r="J66" s="3">
        <v>2</v>
      </c>
      <c r="K66" s="3">
        <v>2</v>
      </c>
      <c r="L66" s="3">
        <v>1</v>
      </c>
      <c r="M66" s="3">
        <v>1</v>
      </c>
      <c r="N66" s="3">
        <v>0</v>
      </c>
      <c r="O66" s="3">
        <v>1</v>
      </c>
      <c r="P66" s="3">
        <v>1</v>
      </c>
      <c r="Q66" s="3">
        <v>1</v>
      </c>
      <c r="R66" s="3">
        <v>3</v>
      </c>
      <c r="S66" s="3">
        <v>2</v>
      </c>
      <c r="T66" s="3">
        <v>1</v>
      </c>
      <c r="U66" s="3">
        <v>2</v>
      </c>
      <c r="V66" s="3">
        <v>1</v>
      </c>
      <c r="W66" s="3">
        <v>0</v>
      </c>
      <c r="X66" s="3">
        <v>1</v>
      </c>
      <c r="Y66" s="3">
        <v>0</v>
      </c>
      <c r="Z66" s="16">
        <f t="shared" si="19"/>
        <v>19</v>
      </c>
      <c r="AA66" s="17">
        <f t="shared" si="20"/>
        <v>0.76</v>
      </c>
      <c r="AB66" s="17" t="str">
        <f t="shared" si="18"/>
        <v>Pagrindinis</v>
      </c>
      <c r="AC66" s="16">
        <f t="shared" si="21"/>
        <v>3</v>
      </c>
      <c r="AD66" s="17">
        <f t="shared" si="22"/>
        <v>0.75</v>
      </c>
      <c r="AE66" s="16">
        <f t="shared" si="23"/>
        <v>7</v>
      </c>
      <c r="AF66" s="17">
        <f t="shared" si="24"/>
        <v>0.875</v>
      </c>
      <c r="AG66" s="16">
        <f t="shared" si="25"/>
        <v>2</v>
      </c>
      <c r="AH66" s="17">
        <f t="shared" si="26"/>
        <v>0.66666666666666663</v>
      </c>
      <c r="AI66" s="16">
        <f t="shared" si="27"/>
        <v>3</v>
      </c>
      <c r="AJ66" s="17">
        <f t="shared" si="28"/>
        <v>0.6</v>
      </c>
      <c r="AK66" s="16">
        <f t="shared" si="29"/>
        <v>4</v>
      </c>
      <c r="AL66" s="17">
        <f t="shared" si="30"/>
        <v>0.8</v>
      </c>
      <c r="AM66" s="16">
        <f t="shared" si="31"/>
        <v>10</v>
      </c>
      <c r="AN66" s="17">
        <f t="shared" si="32"/>
        <v>0.83333333333333337</v>
      </c>
      <c r="AO66" s="16">
        <f t="shared" si="33"/>
        <v>9</v>
      </c>
      <c r="AP66" s="17">
        <f t="shared" si="34"/>
        <v>0.69230769230769229</v>
      </c>
      <c r="AQ66" s="16">
        <f t="shared" si="35"/>
        <v>4</v>
      </c>
    </row>
    <row r="67" spans="1:43">
      <c r="A67" s="68" t="s">
        <v>136</v>
      </c>
      <c r="B67" s="69">
        <v>808303</v>
      </c>
      <c r="C67" s="69">
        <v>3</v>
      </c>
      <c r="D67" s="70" t="s">
        <v>223</v>
      </c>
      <c r="E67" s="70" t="s">
        <v>312</v>
      </c>
      <c r="F67" s="35" t="s">
        <v>32</v>
      </c>
      <c r="G67" s="35"/>
      <c r="H67" s="35"/>
      <c r="I67" s="35"/>
      <c r="J67" s="3">
        <v>2</v>
      </c>
      <c r="K67" s="3">
        <v>2</v>
      </c>
      <c r="L67" s="3">
        <v>1</v>
      </c>
      <c r="M67" s="3">
        <v>1</v>
      </c>
      <c r="N67" s="3">
        <v>1</v>
      </c>
      <c r="O67" s="3">
        <v>1</v>
      </c>
      <c r="P67" s="3">
        <v>1</v>
      </c>
      <c r="Q67" s="3">
        <v>0</v>
      </c>
      <c r="R67" s="3">
        <v>3</v>
      </c>
      <c r="S67" s="3">
        <v>2</v>
      </c>
      <c r="T67" s="3">
        <v>1</v>
      </c>
      <c r="U67" s="3">
        <v>1</v>
      </c>
      <c r="V67" s="3">
        <v>0</v>
      </c>
      <c r="W67" s="3">
        <v>1</v>
      </c>
      <c r="X67" s="3">
        <v>1</v>
      </c>
      <c r="Y67" s="3">
        <v>1</v>
      </c>
      <c r="Z67" s="16">
        <f t="shared" si="19"/>
        <v>19</v>
      </c>
      <c r="AA67" s="17">
        <f t="shared" si="20"/>
        <v>0.76</v>
      </c>
      <c r="AB67" s="17" t="str">
        <f t="shared" si="18"/>
        <v>Pagrindinis</v>
      </c>
      <c r="AC67" s="16">
        <f t="shared" si="21"/>
        <v>4</v>
      </c>
      <c r="AD67" s="17">
        <f t="shared" si="22"/>
        <v>1</v>
      </c>
      <c r="AE67" s="16">
        <f t="shared" si="23"/>
        <v>6</v>
      </c>
      <c r="AF67" s="17">
        <f t="shared" si="24"/>
        <v>0.75</v>
      </c>
      <c r="AG67" s="16">
        <f t="shared" si="25"/>
        <v>2</v>
      </c>
      <c r="AH67" s="17">
        <f t="shared" si="26"/>
        <v>0.66666666666666663</v>
      </c>
      <c r="AI67" s="16">
        <f t="shared" si="27"/>
        <v>4</v>
      </c>
      <c r="AJ67" s="17">
        <f t="shared" si="28"/>
        <v>0.8</v>
      </c>
      <c r="AK67" s="16">
        <f t="shared" si="29"/>
        <v>3</v>
      </c>
      <c r="AL67" s="17">
        <f t="shared" si="30"/>
        <v>0.6</v>
      </c>
      <c r="AM67" s="16">
        <f t="shared" si="31"/>
        <v>8</v>
      </c>
      <c r="AN67" s="17">
        <f t="shared" si="32"/>
        <v>0.66666666666666663</v>
      </c>
      <c r="AO67" s="16">
        <f t="shared" si="33"/>
        <v>11</v>
      </c>
      <c r="AP67" s="17">
        <f t="shared" si="34"/>
        <v>0.84615384615384615</v>
      </c>
      <c r="AQ67" s="16">
        <f t="shared" si="35"/>
        <v>4</v>
      </c>
    </row>
    <row r="68" spans="1:43">
      <c r="A68" s="68" t="s">
        <v>136</v>
      </c>
      <c r="B68" s="69">
        <v>808304</v>
      </c>
      <c r="C68" s="69">
        <v>4</v>
      </c>
      <c r="D68" s="70" t="s">
        <v>313</v>
      </c>
      <c r="E68" s="70" t="s">
        <v>314</v>
      </c>
      <c r="F68" s="35" t="s">
        <v>32</v>
      </c>
      <c r="G68" s="35"/>
      <c r="H68" s="35"/>
      <c r="I68" s="35"/>
      <c r="J68" s="3">
        <v>1</v>
      </c>
      <c r="K68" s="3">
        <v>1</v>
      </c>
      <c r="L68" s="3">
        <v>1</v>
      </c>
      <c r="M68" s="3">
        <v>0</v>
      </c>
      <c r="N68" s="3">
        <v>1</v>
      </c>
      <c r="O68" s="3">
        <v>1</v>
      </c>
      <c r="P68" s="3">
        <v>1</v>
      </c>
      <c r="Q68" s="3">
        <v>1</v>
      </c>
      <c r="R68" s="3">
        <v>2</v>
      </c>
      <c r="S68" s="3">
        <v>2</v>
      </c>
      <c r="T68" s="3">
        <v>0</v>
      </c>
      <c r="U68" s="3">
        <v>0</v>
      </c>
      <c r="V68" s="3">
        <v>1</v>
      </c>
      <c r="W68" s="3">
        <v>1</v>
      </c>
      <c r="X68" s="3">
        <v>1</v>
      </c>
      <c r="Y68" s="3">
        <v>1</v>
      </c>
      <c r="Z68" s="16">
        <f t="shared" ref="Z68:Z131" si="36">IF((COUNTA(J68:Y68))&gt;0,(SUM(J68:Y68)), "Tuščias")</f>
        <v>15</v>
      </c>
      <c r="AA68" s="17">
        <f t="shared" ref="AA68:AA131" si="37">IF((COUNTA(J68:Y68))&gt;0,(Z68/25 ), "Tuščias")</f>
        <v>0.6</v>
      </c>
      <c r="AB68" s="17" t="str">
        <f t="shared" ref="AB68:AB131" si="38">IF(Z68&lt;=6,"Nepatenkinamas",IF(Z68&lt;=14,"Patenkinamas", IF(Z68&lt;=20,"Pagrindinis", IF(Z68&lt;=25, "Aukštesnysis", "Neatliko")) ))</f>
        <v>Pagrindinis</v>
      </c>
      <c r="AC68" s="16">
        <f t="shared" ref="AC68:AC131" si="39">IF((COUNTA(J68:Y68))&gt;0,(P68+S68+Y68), "Tuščias")</f>
        <v>4</v>
      </c>
      <c r="AD68" s="17">
        <f t="shared" ref="AD68:AD131" si="40">IF((COUNTA(J68:Y68))&gt;0,(AC68/4), "Tuščias")</f>
        <v>1</v>
      </c>
      <c r="AE68" s="16">
        <f t="shared" ref="AE68:AE131" si="41">IF((COUNTA(J68:Y68))&gt;0,(J68+L68+T68+U68+V68+W68), "Tuščias")</f>
        <v>4</v>
      </c>
      <c r="AF68" s="17">
        <f t="shared" ref="AF68:AF131" si="42">IF((COUNTA(J68:Y68))&gt;0,(AE68/8), "Tuščias")</f>
        <v>0.5</v>
      </c>
      <c r="AG68" s="16">
        <f t="shared" ref="AG68:AG131" si="43">IF((COUNTA(J68:Y68))&gt;0,(O68+X68), "Tuščias")</f>
        <v>2</v>
      </c>
      <c r="AH68" s="17">
        <f t="shared" ref="AH68:AH131" si="44">IF((COUNTA(J68:Y68))&gt;0,(AG68/3), "Tuščias")</f>
        <v>0.66666666666666663</v>
      </c>
      <c r="AI68" s="16">
        <f t="shared" ref="AI68:AI131" si="45" xml:space="preserve"> IF((COUNTA(J68:Y68))&gt;0,(K68+M68+N68), "Tuščias")</f>
        <v>2</v>
      </c>
      <c r="AJ68" s="17">
        <f t="shared" ref="AJ68:AJ131" si="46">IF((COUNTA(J68:Y68))&gt;0,(AI68/5), "Tuščias")</f>
        <v>0.4</v>
      </c>
      <c r="AK68" s="16">
        <f t="shared" ref="AK68:AK131" si="47" xml:space="preserve"> IF((COUNTA(J68:Y68))&gt;0,(Q68+R68), "Tuščias")</f>
        <v>3</v>
      </c>
      <c r="AL68" s="17">
        <f t="shared" ref="AL68:AL131" si="48">IF((COUNTA(J68:Y68))&gt;0,(AK68/5), "Tuščias")</f>
        <v>0.6</v>
      </c>
      <c r="AM68" s="16">
        <f t="shared" ref="AM68:AM131" si="49" xml:space="preserve"> IF((COUNTA(J68:Y68))&gt;0,(J68+Q68+R68+T68+U68+V68+W68), "Tuščias")</f>
        <v>6</v>
      </c>
      <c r="AN68" s="17">
        <f t="shared" ref="AN68:AN131" si="50">IF((COUNTA(J68:Y68))&gt;0,(AM68/12), "Tuščias")</f>
        <v>0.5</v>
      </c>
      <c r="AO68" s="16">
        <f t="shared" ref="AO68:AO131" si="51">IF((COUNTA(J68:Y68))&gt;0,(K68+L68+M68+N68+O68+P68+S68+X68+Y68), "Tuščias")</f>
        <v>9</v>
      </c>
      <c r="AP68" s="17">
        <f t="shared" ref="AP68:AP131" si="52">IF((COUNTA(J68:Y68))&gt;0,(AO68/13), "Tuščias")</f>
        <v>0.69230769230769229</v>
      </c>
      <c r="AQ68" s="16">
        <f t="shared" ref="AQ68:AQ131" si="53">IF(Z68&lt;=11,1,IF(Z68&lt;=15,2, IF(Z68&lt;=18,3, IF(Z68&lt;=25, 4, "Tuščias")) ))</f>
        <v>2</v>
      </c>
    </row>
    <row r="69" spans="1:43">
      <c r="A69" s="68" t="s">
        <v>136</v>
      </c>
      <c r="B69" s="69">
        <v>808305</v>
      </c>
      <c r="C69" s="69">
        <v>5</v>
      </c>
      <c r="D69" s="70" t="s">
        <v>43</v>
      </c>
      <c r="E69" s="70" t="s">
        <v>315</v>
      </c>
      <c r="F69" s="35" t="s">
        <v>36</v>
      </c>
      <c r="G69" s="35" t="s">
        <v>34</v>
      </c>
      <c r="H69" s="35" t="s">
        <v>34</v>
      </c>
      <c r="I69" s="35" t="s">
        <v>34</v>
      </c>
      <c r="J69" s="3">
        <v>1</v>
      </c>
      <c r="K69" s="3">
        <v>0</v>
      </c>
      <c r="L69" s="3">
        <v>1</v>
      </c>
      <c r="M69" s="3">
        <v>1</v>
      </c>
      <c r="N69" s="3">
        <v>1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1</v>
      </c>
      <c r="X69" s="3">
        <v>0</v>
      </c>
      <c r="Y69" s="3">
        <v>1</v>
      </c>
      <c r="Z69" s="16">
        <f t="shared" si="36"/>
        <v>6</v>
      </c>
      <c r="AA69" s="17">
        <f t="shared" si="37"/>
        <v>0.24</v>
      </c>
      <c r="AB69" s="17" t="str">
        <f t="shared" si="38"/>
        <v>Nepatenkinamas</v>
      </c>
      <c r="AC69" s="16">
        <f t="shared" si="39"/>
        <v>1</v>
      </c>
      <c r="AD69" s="17">
        <f t="shared" si="40"/>
        <v>0.25</v>
      </c>
      <c r="AE69" s="16">
        <f t="shared" si="41"/>
        <v>3</v>
      </c>
      <c r="AF69" s="17">
        <f t="shared" si="42"/>
        <v>0.375</v>
      </c>
      <c r="AG69" s="16">
        <f t="shared" si="43"/>
        <v>0</v>
      </c>
      <c r="AH69" s="17">
        <f t="shared" si="44"/>
        <v>0</v>
      </c>
      <c r="AI69" s="16">
        <f t="shared" si="45"/>
        <v>2</v>
      </c>
      <c r="AJ69" s="17">
        <f t="shared" si="46"/>
        <v>0.4</v>
      </c>
      <c r="AK69" s="16">
        <f t="shared" si="47"/>
        <v>0</v>
      </c>
      <c r="AL69" s="17">
        <f t="shared" si="48"/>
        <v>0</v>
      </c>
      <c r="AM69" s="16">
        <f t="shared" si="49"/>
        <v>2</v>
      </c>
      <c r="AN69" s="17">
        <f t="shared" si="50"/>
        <v>0.16666666666666666</v>
      </c>
      <c r="AO69" s="16">
        <f t="shared" si="51"/>
        <v>4</v>
      </c>
      <c r="AP69" s="17">
        <f t="shared" si="52"/>
        <v>0.30769230769230771</v>
      </c>
      <c r="AQ69" s="16">
        <f t="shared" si="53"/>
        <v>1</v>
      </c>
    </row>
    <row r="70" spans="1:43">
      <c r="A70" s="68" t="s">
        <v>136</v>
      </c>
      <c r="B70" s="69">
        <v>808306</v>
      </c>
      <c r="C70" s="69">
        <v>6</v>
      </c>
      <c r="D70" s="70" t="s">
        <v>316</v>
      </c>
      <c r="E70" s="70" t="s">
        <v>317</v>
      </c>
      <c r="F70" s="35" t="s">
        <v>36</v>
      </c>
      <c r="G70" s="35"/>
      <c r="H70" s="35"/>
      <c r="I70" s="35"/>
      <c r="J70" s="3">
        <v>2</v>
      </c>
      <c r="K70" s="3">
        <v>2</v>
      </c>
      <c r="L70" s="3">
        <v>1</v>
      </c>
      <c r="M70" s="3">
        <v>1</v>
      </c>
      <c r="N70" s="3">
        <v>1</v>
      </c>
      <c r="O70" s="3">
        <v>1</v>
      </c>
      <c r="P70" s="3">
        <v>1</v>
      </c>
      <c r="Q70" s="3">
        <v>2</v>
      </c>
      <c r="R70" s="3">
        <v>3</v>
      </c>
      <c r="S70" s="3">
        <v>2</v>
      </c>
      <c r="T70" s="3">
        <v>1</v>
      </c>
      <c r="U70" s="3">
        <v>2</v>
      </c>
      <c r="V70" s="3">
        <v>1</v>
      </c>
      <c r="W70" s="3">
        <v>1</v>
      </c>
      <c r="X70" s="3">
        <v>2</v>
      </c>
      <c r="Y70" s="3">
        <v>1</v>
      </c>
      <c r="Z70" s="16">
        <f t="shared" si="36"/>
        <v>24</v>
      </c>
      <c r="AA70" s="17">
        <f t="shared" si="37"/>
        <v>0.96</v>
      </c>
      <c r="AB70" s="17" t="str">
        <f t="shared" si="38"/>
        <v>Aukštesnysis</v>
      </c>
      <c r="AC70" s="16">
        <f t="shared" si="39"/>
        <v>4</v>
      </c>
      <c r="AD70" s="17">
        <f t="shared" si="40"/>
        <v>1</v>
      </c>
      <c r="AE70" s="16">
        <f t="shared" si="41"/>
        <v>8</v>
      </c>
      <c r="AF70" s="17">
        <f t="shared" si="42"/>
        <v>1</v>
      </c>
      <c r="AG70" s="16">
        <f t="shared" si="43"/>
        <v>3</v>
      </c>
      <c r="AH70" s="17">
        <f t="shared" si="44"/>
        <v>1</v>
      </c>
      <c r="AI70" s="16">
        <f t="shared" si="45"/>
        <v>4</v>
      </c>
      <c r="AJ70" s="17">
        <f t="shared" si="46"/>
        <v>0.8</v>
      </c>
      <c r="AK70" s="16">
        <f t="shared" si="47"/>
        <v>5</v>
      </c>
      <c r="AL70" s="17">
        <f t="shared" si="48"/>
        <v>1</v>
      </c>
      <c r="AM70" s="16">
        <f t="shared" si="49"/>
        <v>12</v>
      </c>
      <c r="AN70" s="17">
        <f t="shared" si="50"/>
        <v>1</v>
      </c>
      <c r="AO70" s="16">
        <f t="shared" si="51"/>
        <v>12</v>
      </c>
      <c r="AP70" s="17">
        <f t="shared" si="52"/>
        <v>0.92307692307692313</v>
      </c>
      <c r="AQ70" s="16">
        <f t="shared" si="53"/>
        <v>4</v>
      </c>
    </row>
    <row r="71" spans="1:43">
      <c r="A71" s="68" t="s">
        <v>136</v>
      </c>
      <c r="B71" s="69">
        <v>808307</v>
      </c>
      <c r="C71" s="69">
        <v>7</v>
      </c>
      <c r="D71" s="70" t="s">
        <v>114</v>
      </c>
      <c r="E71" s="70" t="s">
        <v>318</v>
      </c>
      <c r="F71" s="35" t="s">
        <v>36</v>
      </c>
      <c r="G71" s="35"/>
      <c r="H71" s="35"/>
      <c r="I71" s="35"/>
      <c r="J71" s="3">
        <v>2</v>
      </c>
      <c r="K71" s="3">
        <v>2</v>
      </c>
      <c r="L71" s="3">
        <v>1</v>
      </c>
      <c r="M71" s="3">
        <v>0</v>
      </c>
      <c r="N71" s="3">
        <v>1</v>
      </c>
      <c r="O71" s="3">
        <v>1</v>
      </c>
      <c r="P71" s="3">
        <v>1</v>
      </c>
      <c r="Q71" s="3">
        <v>2</v>
      </c>
      <c r="R71" s="3">
        <v>3</v>
      </c>
      <c r="S71" s="3">
        <v>1</v>
      </c>
      <c r="T71" s="3">
        <v>1</v>
      </c>
      <c r="U71" s="3">
        <v>2</v>
      </c>
      <c r="V71" s="3">
        <v>1</v>
      </c>
      <c r="W71" s="3">
        <v>1</v>
      </c>
      <c r="X71" s="3">
        <v>2</v>
      </c>
      <c r="Y71" s="3">
        <v>1</v>
      </c>
      <c r="Z71" s="16">
        <f t="shared" si="36"/>
        <v>22</v>
      </c>
      <c r="AA71" s="17">
        <f t="shared" si="37"/>
        <v>0.88</v>
      </c>
      <c r="AB71" s="17" t="str">
        <f t="shared" si="38"/>
        <v>Aukštesnysis</v>
      </c>
      <c r="AC71" s="16">
        <f t="shared" si="39"/>
        <v>3</v>
      </c>
      <c r="AD71" s="17">
        <f t="shared" si="40"/>
        <v>0.75</v>
      </c>
      <c r="AE71" s="16">
        <f t="shared" si="41"/>
        <v>8</v>
      </c>
      <c r="AF71" s="17">
        <f t="shared" si="42"/>
        <v>1</v>
      </c>
      <c r="AG71" s="16">
        <f t="shared" si="43"/>
        <v>3</v>
      </c>
      <c r="AH71" s="17">
        <f t="shared" si="44"/>
        <v>1</v>
      </c>
      <c r="AI71" s="16">
        <f t="shared" si="45"/>
        <v>3</v>
      </c>
      <c r="AJ71" s="17">
        <f t="shared" si="46"/>
        <v>0.6</v>
      </c>
      <c r="AK71" s="16">
        <f t="shared" si="47"/>
        <v>5</v>
      </c>
      <c r="AL71" s="17">
        <f t="shared" si="48"/>
        <v>1</v>
      </c>
      <c r="AM71" s="16">
        <f t="shared" si="49"/>
        <v>12</v>
      </c>
      <c r="AN71" s="17">
        <f t="shared" si="50"/>
        <v>1</v>
      </c>
      <c r="AO71" s="16">
        <f t="shared" si="51"/>
        <v>10</v>
      </c>
      <c r="AP71" s="17">
        <f t="shared" si="52"/>
        <v>0.76923076923076927</v>
      </c>
      <c r="AQ71" s="16">
        <f t="shared" si="53"/>
        <v>4</v>
      </c>
    </row>
    <row r="72" spans="1:43">
      <c r="A72" s="68" t="s">
        <v>136</v>
      </c>
      <c r="B72" s="69">
        <v>808308</v>
      </c>
      <c r="C72" s="69">
        <v>8</v>
      </c>
      <c r="D72" s="70" t="s">
        <v>223</v>
      </c>
      <c r="E72" s="70" t="s">
        <v>319</v>
      </c>
      <c r="F72" s="35" t="s">
        <v>32</v>
      </c>
      <c r="G72" s="35"/>
      <c r="H72" s="35"/>
      <c r="I72" s="35"/>
      <c r="J72" s="3">
        <v>2</v>
      </c>
      <c r="K72" s="3">
        <v>2</v>
      </c>
      <c r="L72" s="3">
        <v>1</v>
      </c>
      <c r="M72" s="3">
        <v>0</v>
      </c>
      <c r="N72" s="3">
        <v>1</v>
      </c>
      <c r="O72" s="3">
        <v>1</v>
      </c>
      <c r="P72" s="3">
        <v>1</v>
      </c>
      <c r="Q72" s="3">
        <v>1</v>
      </c>
      <c r="R72" s="3">
        <v>2</v>
      </c>
      <c r="S72" s="3">
        <v>1</v>
      </c>
      <c r="T72" s="3">
        <v>1</v>
      </c>
      <c r="U72" s="3">
        <v>1</v>
      </c>
      <c r="V72" s="3">
        <v>1</v>
      </c>
      <c r="W72" s="3">
        <v>0</v>
      </c>
      <c r="X72" s="3">
        <v>1</v>
      </c>
      <c r="Y72" s="3">
        <v>0</v>
      </c>
      <c r="Z72" s="16">
        <f t="shared" si="36"/>
        <v>16</v>
      </c>
      <c r="AA72" s="17">
        <f t="shared" si="37"/>
        <v>0.64</v>
      </c>
      <c r="AB72" s="17" t="str">
        <f t="shared" si="38"/>
        <v>Pagrindinis</v>
      </c>
      <c r="AC72" s="16">
        <f t="shared" si="39"/>
        <v>2</v>
      </c>
      <c r="AD72" s="17">
        <f t="shared" si="40"/>
        <v>0.5</v>
      </c>
      <c r="AE72" s="16">
        <f t="shared" si="41"/>
        <v>6</v>
      </c>
      <c r="AF72" s="17">
        <f t="shared" si="42"/>
        <v>0.75</v>
      </c>
      <c r="AG72" s="16">
        <f t="shared" si="43"/>
        <v>2</v>
      </c>
      <c r="AH72" s="17">
        <f t="shared" si="44"/>
        <v>0.66666666666666663</v>
      </c>
      <c r="AI72" s="16">
        <f t="shared" si="45"/>
        <v>3</v>
      </c>
      <c r="AJ72" s="17">
        <f t="shared" si="46"/>
        <v>0.6</v>
      </c>
      <c r="AK72" s="16">
        <f t="shared" si="47"/>
        <v>3</v>
      </c>
      <c r="AL72" s="17">
        <f t="shared" si="48"/>
        <v>0.6</v>
      </c>
      <c r="AM72" s="16">
        <f t="shared" si="49"/>
        <v>8</v>
      </c>
      <c r="AN72" s="17">
        <f t="shared" si="50"/>
        <v>0.66666666666666663</v>
      </c>
      <c r="AO72" s="16">
        <f t="shared" si="51"/>
        <v>8</v>
      </c>
      <c r="AP72" s="17">
        <f t="shared" si="52"/>
        <v>0.61538461538461542</v>
      </c>
      <c r="AQ72" s="16">
        <f t="shared" si="53"/>
        <v>3</v>
      </c>
    </row>
    <row r="73" spans="1:43">
      <c r="A73" s="68" t="s">
        <v>136</v>
      </c>
      <c r="B73" s="69">
        <v>808309</v>
      </c>
      <c r="C73" s="69">
        <v>9</v>
      </c>
      <c r="D73" s="70" t="s">
        <v>120</v>
      </c>
      <c r="E73" s="70" t="s">
        <v>320</v>
      </c>
      <c r="F73" s="35" t="s">
        <v>36</v>
      </c>
      <c r="G73" s="35"/>
      <c r="H73" s="35"/>
      <c r="I73" s="35"/>
      <c r="J73" s="3">
        <v>1</v>
      </c>
      <c r="K73" s="3">
        <v>2</v>
      </c>
      <c r="L73" s="3">
        <v>1</v>
      </c>
      <c r="M73" s="3">
        <v>1</v>
      </c>
      <c r="N73" s="3">
        <v>1</v>
      </c>
      <c r="O73" s="3">
        <v>1</v>
      </c>
      <c r="P73" s="3">
        <v>1</v>
      </c>
      <c r="Q73" s="3">
        <v>0</v>
      </c>
      <c r="R73" s="3">
        <v>2</v>
      </c>
      <c r="S73" s="3">
        <v>1</v>
      </c>
      <c r="T73" s="3">
        <v>1</v>
      </c>
      <c r="U73" s="3">
        <v>2</v>
      </c>
      <c r="V73" s="3">
        <v>0</v>
      </c>
      <c r="W73" s="3">
        <v>1</v>
      </c>
      <c r="X73" s="3">
        <v>2</v>
      </c>
      <c r="Y73" s="3">
        <v>0</v>
      </c>
      <c r="Z73" s="16">
        <f t="shared" si="36"/>
        <v>17</v>
      </c>
      <c r="AA73" s="17">
        <f t="shared" si="37"/>
        <v>0.68</v>
      </c>
      <c r="AB73" s="17" t="str">
        <f t="shared" si="38"/>
        <v>Pagrindinis</v>
      </c>
      <c r="AC73" s="16">
        <f t="shared" si="39"/>
        <v>2</v>
      </c>
      <c r="AD73" s="17">
        <f t="shared" si="40"/>
        <v>0.5</v>
      </c>
      <c r="AE73" s="16">
        <f t="shared" si="41"/>
        <v>6</v>
      </c>
      <c r="AF73" s="17">
        <f t="shared" si="42"/>
        <v>0.75</v>
      </c>
      <c r="AG73" s="16">
        <f t="shared" si="43"/>
        <v>3</v>
      </c>
      <c r="AH73" s="17">
        <f t="shared" si="44"/>
        <v>1</v>
      </c>
      <c r="AI73" s="16">
        <f t="shared" si="45"/>
        <v>4</v>
      </c>
      <c r="AJ73" s="17">
        <f t="shared" si="46"/>
        <v>0.8</v>
      </c>
      <c r="AK73" s="16">
        <f t="shared" si="47"/>
        <v>2</v>
      </c>
      <c r="AL73" s="17">
        <f t="shared" si="48"/>
        <v>0.4</v>
      </c>
      <c r="AM73" s="16">
        <f t="shared" si="49"/>
        <v>7</v>
      </c>
      <c r="AN73" s="17">
        <f t="shared" si="50"/>
        <v>0.58333333333333337</v>
      </c>
      <c r="AO73" s="16">
        <f t="shared" si="51"/>
        <v>10</v>
      </c>
      <c r="AP73" s="17">
        <f t="shared" si="52"/>
        <v>0.76923076923076927</v>
      </c>
      <c r="AQ73" s="16">
        <f t="shared" si="53"/>
        <v>3</v>
      </c>
    </row>
    <row r="74" spans="1:43">
      <c r="A74" s="68" t="s">
        <v>136</v>
      </c>
      <c r="B74" s="69">
        <v>808310</v>
      </c>
      <c r="C74" s="69">
        <v>10</v>
      </c>
      <c r="D74" s="70" t="s">
        <v>321</v>
      </c>
      <c r="E74" s="70" t="s">
        <v>322</v>
      </c>
      <c r="F74" s="35" t="s">
        <v>32</v>
      </c>
      <c r="G74" s="35"/>
      <c r="H74" s="35"/>
      <c r="I74" s="35"/>
      <c r="J74" s="3">
        <v>2</v>
      </c>
      <c r="K74" s="3">
        <v>2</v>
      </c>
      <c r="L74" s="3">
        <v>1</v>
      </c>
      <c r="M74" s="3">
        <v>1</v>
      </c>
      <c r="N74" s="3">
        <v>1</v>
      </c>
      <c r="O74" s="3">
        <v>1</v>
      </c>
      <c r="P74" s="3">
        <v>1</v>
      </c>
      <c r="Q74" s="3">
        <v>0</v>
      </c>
      <c r="R74" s="3">
        <v>3</v>
      </c>
      <c r="S74" s="3">
        <v>2</v>
      </c>
      <c r="T74" s="3">
        <v>1</v>
      </c>
      <c r="U74" s="3">
        <v>1</v>
      </c>
      <c r="V74" s="3">
        <v>0</v>
      </c>
      <c r="W74" s="3">
        <v>1</v>
      </c>
      <c r="X74" s="3">
        <v>0</v>
      </c>
      <c r="Y74" s="3">
        <v>1</v>
      </c>
      <c r="Z74" s="16">
        <f t="shared" si="36"/>
        <v>18</v>
      </c>
      <c r="AA74" s="17">
        <f t="shared" si="37"/>
        <v>0.72</v>
      </c>
      <c r="AB74" s="17" t="str">
        <f t="shared" si="38"/>
        <v>Pagrindinis</v>
      </c>
      <c r="AC74" s="16">
        <f t="shared" si="39"/>
        <v>4</v>
      </c>
      <c r="AD74" s="17">
        <f t="shared" si="40"/>
        <v>1</v>
      </c>
      <c r="AE74" s="16">
        <f t="shared" si="41"/>
        <v>6</v>
      </c>
      <c r="AF74" s="17">
        <f t="shared" si="42"/>
        <v>0.75</v>
      </c>
      <c r="AG74" s="16">
        <f t="shared" si="43"/>
        <v>1</v>
      </c>
      <c r="AH74" s="17">
        <f t="shared" si="44"/>
        <v>0.33333333333333331</v>
      </c>
      <c r="AI74" s="16">
        <f t="shared" si="45"/>
        <v>4</v>
      </c>
      <c r="AJ74" s="17">
        <f t="shared" si="46"/>
        <v>0.8</v>
      </c>
      <c r="AK74" s="16">
        <f t="shared" si="47"/>
        <v>3</v>
      </c>
      <c r="AL74" s="17">
        <f t="shared" si="48"/>
        <v>0.6</v>
      </c>
      <c r="AM74" s="16">
        <f t="shared" si="49"/>
        <v>8</v>
      </c>
      <c r="AN74" s="17">
        <f t="shared" si="50"/>
        <v>0.66666666666666663</v>
      </c>
      <c r="AO74" s="16">
        <f t="shared" si="51"/>
        <v>10</v>
      </c>
      <c r="AP74" s="17">
        <f t="shared" si="52"/>
        <v>0.76923076923076927</v>
      </c>
      <c r="AQ74" s="16">
        <f t="shared" si="53"/>
        <v>3</v>
      </c>
    </row>
    <row r="75" spans="1:43">
      <c r="A75" s="68" t="s">
        <v>136</v>
      </c>
      <c r="B75" s="69">
        <v>808311</v>
      </c>
      <c r="C75" s="69">
        <v>11</v>
      </c>
      <c r="D75" s="70" t="s">
        <v>323</v>
      </c>
      <c r="E75" s="70" t="s">
        <v>324</v>
      </c>
      <c r="F75" s="35" t="s">
        <v>32</v>
      </c>
      <c r="G75" s="35"/>
      <c r="H75" s="35"/>
      <c r="I75" s="35"/>
      <c r="J75" s="3">
        <v>2</v>
      </c>
      <c r="K75" s="3">
        <v>2</v>
      </c>
      <c r="L75" s="3">
        <v>1</v>
      </c>
      <c r="M75" s="3">
        <v>1</v>
      </c>
      <c r="N75" s="3">
        <v>1</v>
      </c>
      <c r="O75" s="3">
        <v>1</v>
      </c>
      <c r="P75" s="3">
        <v>1</v>
      </c>
      <c r="Q75" s="3">
        <v>2</v>
      </c>
      <c r="R75" s="3">
        <v>3</v>
      </c>
      <c r="S75" s="3">
        <v>2</v>
      </c>
      <c r="T75" s="3">
        <v>1</v>
      </c>
      <c r="U75" s="3">
        <v>2</v>
      </c>
      <c r="V75" s="3">
        <v>1</v>
      </c>
      <c r="W75" s="3">
        <v>1</v>
      </c>
      <c r="X75" s="3">
        <v>2</v>
      </c>
      <c r="Y75" s="3">
        <v>1</v>
      </c>
      <c r="Z75" s="16">
        <f t="shared" si="36"/>
        <v>24</v>
      </c>
      <c r="AA75" s="17">
        <f t="shared" si="37"/>
        <v>0.96</v>
      </c>
      <c r="AB75" s="17" t="str">
        <f t="shared" si="38"/>
        <v>Aukštesnysis</v>
      </c>
      <c r="AC75" s="16">
        <f t="shared" si="39"/>
        <v>4</v>
      </c>
      <c r="AD75" s="17">
        <f t="shared" si="40"/>
        <v>1</v>
      </c>
      <c r="AE75" s="16">
        <f t="shared" si="41"/>
        <v>8</v>
      </c>
      <c r="AF75" s="17">
        <f t="shared" si="42"/>
        <v>1</v>
      </c>
      <c r="AG75" s="16">
        <f t="shared" si="43"/>
        <v>3</v>
      </c>
      <c r="AH75" s="17">
        <f t="shared" si="44"/>
        <v>1</v>
      </c>
      <c r="AI75" s="16">
        <f t="shared" si="45"/>
        <v>4</v>
      </c>
      <c r="AJ75" s="17">
        <f t="shared" si="46"/>
        <v>0.8</v>
      </c>
      <c r="AK75" s="16">
        <f t="shared" si="47"/>
        <v>5</v>
      </c>
      <c r="AL75" s="17">
        <f t="shared" si="48"/>
        <v>1</v>
      </c>
      <c r="AM75" s="16">
        <f t="shared" si="49"/>
        <v>12</v>
      </c>
      <c r="AN75" s="17">
        <f t="shared" si="50"/>
        <v>1</v>
      </c>
      <c r="AO75" s="16">
        <f t="shared" si="51"/>
        <v>12</v>
      </c>
      <c r="AP75" s="17">
        <f t="shared" si="52"/>
        <v>0.92307692307692313</v>
      </c>
      <c r="AQ75" s="16">
        <f t="shared" si="53"/>
        <v>4</v>
      </c>
    </row>
    <row r="76" spans="1:43">
      <c r="A76" s="68" t="s">
        <v>136</v>
      </c>
      <c r="B76" s="69">
        <v>808312</v>
      </c>
      <c r="C76" s="69">
        <v>12</v>
      </c>
      <c r="D76" s="70" t="s">
        <v>112</v>
      </c>
      <c r="E76" s="70" t="s">
        <v>325</v>
      </c>
      <c r="F76" s="35" t="s">
        <v>32</v>
      </c>
      <c r="G76" s="35"/>
      <c r="H76" s="35"/>
      <c r="I76" s="35"/>
      <c r="J76" s="3">
        <v>2</v>
      </c>
      <c r="K76" s="3">
        <v>0</v>
      </c>
      <c r="L76" s="3">
        <v>1</v>
      </c>
      <c r="M76" s="3">
        <v>0</v>
      </c>
      <c r="N76" s="3">
        <v>1</v>
      </c>
      <c r="O76" s="3">
        <v>0</v>
      </c>
      <c r="P76" s="3">
        <v>1</v>
      </c>
      <c r="Q76" s="3">
        <v>1</v>
      </c>
      <c r="R76" s="3">
        <v>3</v>
      </c>
      <c r="S76" s="3">
        <v>2</v>
      </c>
      <c r="T76" s="3">
        <v>1</v>
      </c>
      <c r="U76" s="3">
        <v>0</v>
      </c>
      <c r="V76" s="3">
        <v>0</v>
      </c>
      <c r="W76" s="3">
        <v>1</v>
      </c>
      <c r="X76" s="3">
        <v>1</v>
      </c>
      <c r="Y76" s="3">
        <v>0</v>
      </c>
      <c r="Z76" s="16">
        <f t="shared" si="36"/>
        <v>14</v>
      </c>
      <c r="AA76" s="17">
        <f t="shared" si="37"/>
        <v>0.56000000000000005</v>
      </c>
      <c r="AB76" s="17" t="str">
        <f t="shared" si="38"/>
        <v>Patenkinamas</v>
      </c>
      <c r="AC76" s="16">
        <f t="shared" si="39"/>
        <v>3</v>
      </c>
      <c r="AD76" s="17">
        <f t="shared" si="40"/>
        <v>0.75</v>
      </c>
      <c r="AE76" s="16">
        <f t="shared" si="41"/>
        <v>5</v>
      </c>
      <c r="AF76" s="17">
        <f t="shared" si="42"/>
        <v>0.625</v>
      </c>
      <c r="AG76" s="16">
        <f t="shared" si="43"/>
        <v>1</v>
      </c>
      <c r="AH76" s="17">
        <f t="shared" si="44"/>
        <v>0.33333333333333331</v>
      </c>
      <c r="AI76" s="16">
        <f t="shared" si="45"/>
        <v>1</v>
      </c>
      <c r="AJ76" s="17">
        <f t="shared" si="46"/>
        <v>0.2</v>
      </c>
      <c r="AK76" s="16">
        <f t="shared" si="47"/>
        <v>4</v>
      </c>
      <c r="AL76" s="17">
        <f t="shared" si="48"/>
        <v>0.8</v>
      </c>
      <c r="AM76" s="16">
        <f t="shared" si="49"/>
        <v>8</v>
      </c>
      <c r="AN76" s="17">
        <f t="shared" si="50"/>
        <v>0.66666666666666663</v>
      </c>
      <c r="AO76" s="16">
        <f t="shared" si="51"/>
        <v>6</v>
      </c>
      <c r="AP76" s="17">
        <f t="shared" si="52"/>
        <v>0.46153846153846156</v>
      </c>
      <c r="AQ76" s="16">
        <f t="shared" si="53"/>
        <v>2</v>
      </c>
    </row>
    <row r="77" spans="1:43">
      <c r="A77" s="68" t="s">
        <v>136</v>
      </c>
      <c r="B77" s="69">
        <v>808313</v>
      </c>
      <c r="C77" s="69">
        <v>13</v>
      </c>
      <c r="D77" s="70" t="s">
        <v>326</v>
      </c>
      <c r="E77" s="70" t="s">
        <v>327</v>
      </c>
      <c r="F77" s="35" t="s">
        <v>36</v>
      </c>
      <c r="G77" s="35"/>
      <c r="H77" s="35"/>
      <c r="I77" s="35"/>
      <c r="J77" s="3">
        <v>2</v>
      </c>
      <c r="K77" s="3">
        <v>2</v>
      </c>
      <c r="L77" s="3">
        <v>1</v>
      </c>
      <c r="M77" s="3">
        <v>1</v>
      </c>
      <c r="N77" s="3">
        <v>1</v>
      </c>
      <c r="O77" s="3">
        <v>1</v>
      </c>
      <c r="P77" s="3">
        <v>1</v>
      </c>
      <c r="Q77" s="3">
        <v>2</v>
      </c>
      <c r="R77" s="3">
        <v>2</v>
      </c>
      <c r="S77" s="3">
        <v>2</v>
      </c>
      <c r="T77" s="3">
        <v>1</v>
      </c>
      <c r="U77" s="3">
        <v>2</v>
      </c>
      <c r="V77" s="3">
        <v>0</v>
      </c>
      <c r="W77" s="3">
        <v>1</v>
      </c>
      <c r="X77" s="3">
        <v>1</v>
      </c>
      <c r="Y77" s="3">
        <v>1</v>
      </c>
      <c r="Z77" s="16">
        <f t="shared" si="36"/>
        <v>21</v>
      </c>
      <c r="AA77" s="17">
        <f t="shared" si="37"/>
        <v>0.84</v>
      </c>
      <c r="AB77" s="17" t="str">
        <f t="shared" si="38"/>
        <v>Aukštesnysis</v>
      </c>
      <c r="AC77" s="16">
        <f t="shared" si="39"/>
        <v>4</v>
      </c>
      <c r="AD77" s="17">
        <f t="shared" si="40"/>
        <v>1</v>
      </c>
      <c r="AE77" s="16">
        <f t="shared" si="41"/>
        <v>7</v>
      </c>
      <c r="AF77" s="17">
        <f t="shared" si="42"/>
        <v>0.875</v>
      </c>
      <c r="AG77" s="16">
        <f t="shared" si="43"/>
        <v>2</v>
      </c>
      <c r="AH77" s="17">
        <f t="shared" si="44"/>
        <v>0.66666666666666663</v>
      </c>
      <c r="AI77" s="16">
        <f t="shared" si="45"/>
        <v>4</v>
      </c>
      <c r="AJ77" s="17">
        <f t="shared" si="46"/>
        <v>0.8</v>
      </c>
      <c r="AK77" s="16">
        <f t="shared" si="47"/>
        <v>4</v>
      </c>
      <c r="AL77" s="17">
        <f t="shared" si="48"/>
        <v>0.8</v>
      </c>
      <c r="AM77" s="16">
        <f t="shared" si="49"/>
        <v>10</v>
      </c>
      <c r="AN77" s="17">
        <f t="shared" si="50"/>
        <v>0.83333333333333337</v>
      </c>
      <c r="AO77" s="16">
        <f t="shared" si="51"/>
        <v>11</v>
      </c>
      <c r="AP77" s="17">
        <f t="shared" si="52"/>
        <v>0.84615384615384615</v>
      </c>
      <c r="AQ77" s="16">
        <f t="shared" si="53"/>
        <v>4</v>
      </c>
    </row>
    <row r="78" spans="1:43">
      <c r="A78" s="68" t="s">
        <v>136</v>
      </c>
      <c r="B78" s="69">
        <v>808314</v>
      </c>
      <c r="C78" s="69">
        <v>14</v>
      </c>
      <c r="D78" s="70" t="s">
        <v>42</v>
      </c>
      <c r="E78" s="70" t="s">
        <v>328</v>
      </c>
      <c r="F78" s="35" t="s">
        <v>36</v>
      </c>
      <c r="G78" s="35"/>
      <c r="H78" s="35"/>
      <c r="I78" s="35"/>
      <c r="J78" s="3">
        <v>2</v>
      </c>
      <c r="K78" s="3">
        <v>2</v>
      </c>
      <c r="L78" s="3">
        <v>1</v>
      </c>
      <c r="M78" s="3">
        <v>1</v>
      </c>
      <c r="N78" s="3">
        <v>1</v>
      </c>
      <c r="O78" s="3">
        <v>1</v>
      </c>
      <c r="P78" s="3">
        <v>1</v>
      </c>
      <c r="Q78" s="3">
        <v>2</v>
      </c>
      <c r="R78" s="3">
        <v>2</v>
      </c>
      <c r="S78" s="3">
        <v>2</v>
      </c>
      <c r="T78" s="3">
        <v>1</v>
      </c>
      <c r="U78" s="3">
        <v>2</v>
      </c>
      <c r="V78" s="3">
        <v>1</v>
      </c>
      <c r="W78" s="3">
        <v>1</v>
      </c>
      <c r="X78" s="3">
        <v>2</v>
      </c>
      <c r="Y78" s="3">
        <v>1</v>
      </c>
      <c r="Z78" s="16">
        <f t="shared" si="36"/>
        <v>23</v>
      </c>
      <c r="AA78" s="17">
        <f t="shared" si="37"/>
        <v>0.92</v>
      </c>
      <c r="AB78" s="17" t="str">
        <f t="shared" si="38"/>
        <v>Aukštesnysis</v>
      </c>
      <c r="AC78" s="16">
        <f t="shared" si="39"/>
        <v>4</v>
      </c>
      <c r="AD78" s="17">
        <f t="shared" si="40"/>
        <v>1</v>
      </c>
      <c r="AE78" s="16">
        <f t="shared" si="41"/>
        <v>8</v>
      </c>
      <c r="AF78" s="17">
        <f t="shared" si="42"/>
        <v>1</v>
      </c>
      <c r="AG78" s="16">
        <f t="shared" si="43"/>
        <v>3</v>
      </c>
      <c r="AH78" s="17">
        <f t="shared" si="44"/>
        <v>1</v>
      </c>
      <c r="AI78" s="16">
        <f t="shared" si="45"/>
        <v>4</v>
      </c>
      <c r="AJ78" s="17">
        <f t="shared" si="46"/>
        <v>0.8</v>
      </c>
      <c r="AK78" s="16">
        <f t="shared" si="47"/>
        <v>4</v>
      </c>
      <c r="AL78" s="17">
        <f t="shared" si="48"/>
        <v>0.8</v>
      </c>
      <c r="AM78" s="16">
        <f t="shared" si="49"/>
        <v>11</v>
      </c>
      <c r="AN78" s="17">
        <f t="shared" si="50"/>
        <v>0.91666666666666663</v>
      </c>
      <c r="AO78" s="16">
        <f t="shared" si="51"/>
        <v>12</v>
      </c>
      <c r="AP78" s="17">
        <f t="shared" si="52"/>
        <v>0.92307692307692313</v>
      </c>
      <c r="AQ78" s="16">
        <f t="shared" si="53"/>
        <v>4</v>
      </c>
    </row>
    <row r="79" spans="1:43">
      <c r="A79" s="68" t="s">
        <v>136</v>
      </c>
      <c r="B79" s="69">
        <v>808315</v>
      </c>
      <c r="C79" s="69">
        <v>15</v>
      </c>
      <c r="D79" s="70" t="s">
        <v>329</v>
      </c>
      <c r="E79" s="70" t="s">
        <v>330</v>
      </c>
      <c r="F79" s="35" t="s">
        <v>36</v>
      </c>
      <c r="G79" s="35"/>
      <c r="H79" s="35"/>
      <c r="I79" s="35"/>
      <c r="J79" s="3">
        <v>2</v>
      </c>
      <c r="K79" s="3">
        <v>1</v>
      </c>
      <c r="L79" s="3">
        <v>1</v>
      </c>
      <c r="M79" s="3">
        <v>1</v>
      </c>
      <c r="N79" s="3">
        <v>1</v>
      </c>
      <c r="O79" s="3">
        <v>1</v>
      </c>
      <c r="P79" s="3">
        <v>1</v>
      </c>
      <c r="Q79" s="3">
        <v>2</v>
      </c>
      <c r="R79" s="3">
        <v>3</v>
      </c>
      <c r="S79" s="3">
        <v>2</v>
      </c>
      <c r="T79" s="3">
        <v>1</v>
      </c>
      <c r="U79" s="3">
        <v>2</v>
      </c>
      <c r="V79" s="3">
        <v>0</v>
      </c>
      <c r="W79" s="3">
        <v>0</v>
      </c>
      <c r="X79" s="3">
        <v>1</v>
      </c>
      <c r="Y79" s="3">
        <v>1</v>
      </c>
      <c r="Z79" s="16">
        <f t="shared" si="36"/>
        <v>20</v>
      </c>
      <c r="AA79" s="17">
        <f t="shared" si="37"/>
        <v>0.8</v>
      </c>
      <c r="AB79" s="17" t="str">
        <f t="shared" si="38"/>
        <v>Pagrindinis</v>
      </c>
      <c r="AC79" s="16">
        <f t="shared" si="39"/>
        <v>4</v>
      </c>
      <c r="AD79" s="17">
        <f t="shared" si="40"/>
        <v>1</v>
      </c>
      <c r="AE79" s="16">
        <f t="shared" si="41"/>
        <v>6</v>
      </c>
      <c r="AF79" s="17">
        <f t="shared" si="42"/>
        <v>0.75</v>
      </c>
      <c r="AG79" s="16">
        <f t="shared" si="43"/>
        <v>2</v>
      </c>
      <c r="AH79" s="17">
        <f t="shared" si="44"/>
        <v>0.66666666666666663</v>
      </c>
      <c r="AI79" s="16">
        <f t="shared" si="45"/>
        <v>3</v>
      </c>
      <c r="AJ79" s="17">
        <f t="shared" si="46"/>
        <v>0.6</v>
      </c>
      <c r="AK79" s="16">
        <f t="shared" si="47"/>
        <v>5</v>
      </c>
      <c r="AL79" s="17">
        <f t="shared" si="48"/>
        <v>1</v>
      </c>
      <c r="AM79" s="16">
        <f t="shared" si="49"/>
        <v>10</v>
      </c>
      <c r="AN79" s="17">
        <f t="shared" si="50"/>
        <v>0.83333333333333337</v>
      </c>
      <c r="AO79" s="16">
        <f t="shared" si="51"/>
        <v>10</v>
      </c>
      <c r="AP79" s="17">
        <f t="shared" si="52"/>
        <v>0.76923076923076927</v>
      </c>
      <c r="AQ79" s="16">
        <f t="shared" si="53"/>
        <v>4</v>
      </c>
    </row>
    <row r="80" spans="1:43">
      <c r="A80" s="68" t="s">
        <v>136</v>
      </c>
      <c r="B80" s="69">
        <v>808316</v>
      </c>
      <c r="C80" s="69">
        <v>16</v>
      </c>
      <c r="D80" s="70" t="s">
        <v>331</v>
      </c>
      <c r="E80" s="70" t="s">
        <v>332</v>
      </c>
      <c r="F80" s="35" t="s">
        <v>32</v>
      </c>
      <c r="G80" s="35"/>
      <c r="H80" s="35"/>
      <c r="I80" s="35"/>
      <c r="J80" s="3">
        <v>2</v>
      </c>
      <c r="K80" s="3">
        <v>2</v>
      </c>
      <c r="L80" s="3">
        <v>1</v>
      </c>
      <c r="M80" s="3">
        <v>0</v>
      </c>
      <c r="N80" s="3">
        <v>1</v>
      </c>
      <c r="O80" s="3">
        <v>1</v>
      </c>
      <c r="P80" s="3">
        <v>1</v>
      </c>
      <c r="Q80" s="3">
        <v>2</v>
      </c>
      <c r="R80" s="3">
        <v>3</v>
      </c>
      <c r="S80" s="3">
        <v>2</v>
      </c>
      <c r="T80" s="3">
        <v>1</v>
      </c>
      <c r="U80" s="3">
        <v>1</v>
      </c>
      <c r="V80" s="3">
        <v>1</v>
      </c>
      <c r="W80" s="3">
        <v>1</v>
      </c>
      <c r="X80" s="3">
        <v>0</v>
      </c>
      <c r="Y80" s="3">
        <v>1</v>
      </c>
      <c r="Z80" s="16">
        <f t="shared" si="36"/>
        <v>20</v>
      </c>
      <c r="AA80" s="17">
        <f t="shared" si="37"/>
        <v>0.8</v>
      </c>
      <c r="AB80" s="17" t="str">
        <f t="shared" si="38"/>
        <v>Pagrindinis</v>
      </c>
      <c r="AC80" s="16">
        <f t="shared" si="39"/>
        <v>4</v>
      </c>
      <c r="AD80" s="17">
        <f t="shared" si="40"/>
        <v>1</v>
      </c>
      <c r="AE80" s="16">
        <f t="shared" si="41"/>
        <v>7</v>
      </c>
      <c r="AF80" s="17">
        <f t="shared" si="42"/>
        <v>0.875</v>
      </c>
      <c r="AG80" s="16">
        <f t="shared" si="43"/>
        <v>1</v>
      </c>
      <c r="AH80" s="17">
        <f t="shared" si="44"/>
        <v>0.33333333333333331</v>
      </c>
      <c r="AI80" s="16">
        <f t="shared" si="45"/>
        <v>3</v>
      </c>
      <c r="AJ80" s="17">
        <f t="shared" si="46"/>
        <v>0.6</v>
      </c>
      <c r="AK80" s="16">
        <f t="shared" si="47"/>
        <v>5</v>
      </c>
      <c r="AL80" s="17">
        <f t="shared" si="48"/>
        <v>1</v>
      </c>
      <c r="AM80" s="16">
        <f t="shared" si="49"/>
        <v>11</v>
      </c>
      <c r="AN80" s="17">
        <f t="shared" si="50"/>
        <v>0.91666666666666663</v>
      </c>
      <c r="AO80" s="16">
        <f t="shared" si="51"/>
        <v>9</v>
      </c>
      <c r="AP80" s="17">
        <f t="shared" si="52"/>
        <v>0.69230769230769229</v>
      </c>
      <c r="AQ80" s="16">
        <f t="shared" si="53"/>
        <v>4</v>
      </c>
    </row>
    <row r="81" spans="1:43">
      <c r="A81" s="68" t="s">
        <v>136</v>
      </c>
      <c r="B81" s="69">
        <v>808317</v>
      </c>
      <c r="C81" s="69">
        <v>17</v>
      </c>
      <c r="D81" s="70" t="s">
        <v>333</v>
      </c>
      <c r="E81" s="70" t="s">
        <v>334</v>
      </c>
      <c r="F81" s="35" t="s">
        <v>32</v>
      </c>
      <c r="G81" s="35"/>
      <c r="H81" s="35"/>
      <c r="I81" s="35"/>
      <c r="J81" s="3">
        <v>2</v>
      </c>
      <c r="K81" s="3">
        <v>2</v>
      </c>
      <c r="L81" s="3">
        <v>0</v>
      </c>
      <c r="M81" s="3">
        <v>1</v>
      </c>
      <c r="N81" s="3">
        <v>0</v>
      </c>
      <c r="O81" s="3">
        <v>1</v>
      </c>
      <c r="P81" s="3">
        <v>1</v>
      </c>
      <c r="Q81" s="3">
        <v>2</v>
      </c>
      <c r="R81" s="3">
        <v>3</v>
      </c>
      <c r="S81" s="3">
        <v>2</v>
      </c>
      <c r="T81" s="3">
        <v>1</v>
      </c>
      <c r="U81" s="3">
        <v>1</v>
      </c>
      <c r="V81" s="3">
        <v>0</v>
      </c>
      <c r="W81" s="3">
        <v>1</v>
      </c>
      <c r="X81" s="3">
        <v>2</v>
      </c>
      <c r="Y81" s="3">
        <v>1</v>
      </c>
      <c r="Z81" s="16">
        <f t="shared" si="36"/>
        <v>20</v>
      </c>
      <c r="AA81" s="17">
        <f t="shared" si="37"/>
        <v>0.8</v>
      </c>
      <c r="AB81" s="17" t="str">
        <f t="shared" si="38"/>
        <v>Pagrindinis</v>
      </c>
      <c r="AC81" s="16">
        <f t="shared" si="39"/>
        <v>4</v>
      </c>
      <c r="AD81" s="17">
        <f t="shared" si="40"/>
        <v>1</v>
      </c>
      <c r="AE81" s="16">
        <f t="shared" si="41"/>
        <v>5</v>
      </c>
      <c r="AF81" s="17">
        <f t="shared" si="42"/>
        <v>0.625</v>
      </c>
      <c r="AG81" s="16">
        <f t="shared" si="43"/>
        <v>3</v>
      </c>
      <c r="AH81" s="17">
        <f t="shared" si="44"/>
        <v>1</v>
      </c>
      <c r="AI81" s="16">
        <f t="shared" si="45"/>
        <v>3</v>
      </c>
      <c r="AJ81" s="17">
        <f t="shared" si="46"/>
        <v>0.6</v>
      </c>
      <c r="AK81" s="16">
        <f t="shared" si="47"/>
        <v>5</v>
      </c>
      <c r="AL81" s="17">
        <f t="shared" si="48"/>
        <v>1</v>
      </c>
      <c r="AM81" s="16">
        <f t="shared" si="49"/>
        <v>10</v>
      </c>
      <c r="AN81" s="17">
        <f t="shared" si="50"/>
        <v>0.83333333333333337</v>
      </c>
      <c r="AO81" s="16">
        <f t="shared" si="51"/>
        <v>10</v>
      </c>
      <c r="AP81" s="17">
        <f t="shared" si="52"/>
        <v>0.76923076923076927</v>
      </c>
      <c r="AQ81" s="16">
        <f t="shared" si="53"/>
        <v>4</v>
      </c>
    </row>
    <row r="82" spans="1:43">
      <c r="A82" s="68" t="s">
        <v>136</v>
      </c>
      <c r="B82" s="69">
        <v>808318</v>
      </c>
      <c r="C82" s="69">
        <v>18</v>
      </c>
      <c r="D82" s="70" t="s">
        <v>335</v>
      </c>
      <c r="E82" s="70" t="s">
        <v>336</v>
      </c>
      <c r="F82" s="35" t="s">
        <v>36</v>
      </c>
      <c r="G82" s="35"/>
      <c r="H82" s="35"/>
      <c r="I82" s="35"/>
      <c r="J82" s="3">
        <v>1</v>
      </c>
      <c r="K82" s="3">
        <v>2</v>
      </c>
      <c r="L82" s="3">
        <v>1</v>
      </c>
      <c r="M82" s="3">
        <v>1</v>
      </c>
      <c r="N82" s="3">
        <v>1</v>
      </c>
      <c r="O82" s="3">
        <v>0</v>
      </c>
      <c r="P82" s="3">
        <v>1</v>
      </c>
      <c r="Q82" s="3">
        <v>1</v>
      </c>
      <c r="R82" s="3">
        <v>2</v>
      </c>
      <c r="S82" s="3">
        <v>2</v>
      </c>
      <c r="T82" s="3">
        <v>1</v>
      </c>
      <c r="U82" s="3">
        <v>1</v>
      </c>
      <c r="V82" s="3">
        <v>0</v>
      </c>
      <c r="W82" s="3">
        <v>1</v>
      </c>
      <c r="X82" s="3">
        <v>2</v>
      </c>
      <c r="Y82" s="3">
        <v>1</v>
      </c>
      <c r="Z82" s="16">
        <f t="shared" si="36"/>
        <v>18</v>
      </c>
      <c r="AA82" s="17">
        <f t="shared" si="37"/>
        <v>0.72</v>
      </c>
      <c r="AB82" s="17" t="str">
        <f t="shared" si="38"/>
        <v>Pagrindinis</v>
      </c>
      <c r="AC82" s="16">
        <f t="shared" si="39"/>
        <v>4</v>
      </c>
      <c r="AD82" s="17">
        <f t="shared" si="40"/>
        <v>1</v>
      </c>
      <c r="AE82" s="16">
        <f t="shared" si="41"/>
        <v>5</v>
      </c>
      <c r="AF82" s="17">
        <f t="shared" si="42"/>
        <v>0.625</v>
      </c>
      <c r="AG82" s="16">
        <f t="shared" si="43"/>
        <v>2</v>
      </c>
      <c r="AH82" s="17">
        <f t="shared" si="44"/>
        <v>0.66666666666666663</v>
      </c>
      <c r="AI82" s="16">
        <f t="shared" si="45"/>
        <v>4</v>
      </c>
      <c r="AJ82" s="17">
        <f t="shared" si="46"/>
        <v>0.8</v>
      </c>
      <c r="AK82" s="16">
        <f t="shared" si="47"/>
        <v>3</v>
      </c>
      <c r="AL82" s="17">
        <f t="shared" si="48"/>
        <v>0.6</v>
      </c>
      <c r="AM82" s="16">
        <f t="shared" si="49"/>
        <v>7</v>
      </c>
      <c r="AN82" s="17">
        <f t="shared" si="50"/>
        <v>0.58333333333333337</v>
      </c>
      <c r="AO82" s="16">
        <f t="shared" si="51"/>
        <v>11</v>
      </c>
      <c r="AP82" s="17">
        <f t="shared" si="52"/>
        <v>0.84615384615384615</v>
      </c>
      <c r="AQ82" s="16">
        <f t="shared" si="53"/>
        <v>3</v>
      </c>
    </row>
    <row r="83" spans="1:43">
      <c r="A83" s="68" t="s">
        <v>136</v>
      </c>
      <c r="B83" s="69">
        <v>808319</v>
      </c>
      <c r="C83" s="69">
        <v>19</v>
      </c>
      <c r="D83" s="70" t="s">
        <v>113</v>
      </c>
      <c r="E83" s="70" t="s">
        <v>337</v>
      </c>
      <c r="F83" s="35" t="s">
        <v>32</v>
      </c>
      <c r="G83" s="35" t="s">
        <v>34</v>
      </c>
      <c r="H83" s="35" t="s">
        <v>34</v>
      </c>
      <c r="I83" s="35" t="s">
        <v>34</v>
      </c>
      <c r="J83" s="3">
        <v>2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1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16">
        <f t="shared" si="36"/>
        <v>3</v>
      </c>
      <c r="AA83" s="17">
        <f t="shared" si="37"/>
        <v>0.12</v>
      </c>
      <c r="AB83" s="17" t="str">
        <f t="shared" si="38"/>
        <v>Nepatenkinamas</v>
      </c>
      <c r="AC83" s="16">
        <f t="shared" si="39"/>
        <v>0</v>
      </c>
      <c r="AD83" s="17">
        <f t="shared" si="40"/>
        <v>0</v>
      </c>
      <c r="AE83" s="16">
        <f t="shared" si="41"/>
        <v>2</v>
      </c>
      <c r="AF83" s="17">
        <f t="shared" si="42"/>
        <v>0.25</v>
      </c>
      <c r="AG83" s="16">
        <f t="shared" si="43"/>
        <v>0</v>
      </c>
      <c r="AH83" s="17">
        <f t="shared" si="44"/>
        <v>0</v>
      </c>
      <c r="AI83" s="16">
        <f t="shared" si="45"/>
        <v>0</v>
      </c>
      <c r="AJ83" s="17">
        <f t="shared" si="46"/>
        <v>0</v>
      </c>
      <c r="AK83" s="16">
        <f t="shared" si="47"/>
        <v>1</v>
      </c>
      <c r="AL83" s="17">
        <f t="shared" si="48"/>
        <v>0.2</v>
      </c>
      <c r="AM83" s="16">
        <f t="shared" si="49"/>
        <v>3</v>
      </c>
      <c r="AN83" s="17">
        <f t="shared" si="50"/>
        <v>0.25</v>
      </c>
      <c r="AO83" s="16">
        <f t="shared" si="51"/>
        <v>0</v>
      </c>
      <c r="AP83" s="17">
        <f t="shared" si="52"/>
        <v>0</v>
      </c>
      <c r="AQ83" s="16">
        <f t="shared" si="53"/>
        <v>1</v>
      </c>
    </row>
    <row r="84" spans="1:43">
      <c r="A84" s="68" t="s">
        <v>136</v>
      </c>
      <c r="B84" s="69">
        <v>808320</v>
      </c>
      <c r="C84" s="69">
        <v>20</v>
      </c>
      <c r="D84" s="70" t="s">
        <v>338</v>
      </c>
      <c r="E84" s="70" t="s">
        <v>339</v>
      </c>
      <c r="F84" s="35" t="s">
        <v>32</v>
      </c>
      <c r="G84" s="35"/>
      <c r="H84" s="35"/>
      <c r="I84" s="35"/>
      <c r="J84" s="3">
        <v>2</v>
      </c>
      <c r="K84" s="3">
        <v>2</v>
      </c>
      <c r="L84" s="3">
        <v>1</v>
      </c>
      <c r="M84" s="3">
        <v>1</v>
      </c>
      <c r="N84" s="3">
        <v>1</v>
      </c>
      <c r="O84" s="3">
        <v>1</v>
      </c>
      <c r="P84" s="3">
        <v>1</v>
      </c>
      <c r="Q84" s="3">
        <v>2</v>
      </c>
      <c r="R84" s="3">
        <v>3</v>
      </c>
      <c r="S84" s="3">
        <v>2</v>
      </c>
      <c r="T84" s="3">
        <v>1</v>
      </c>
      <c r="U84" s="3">
        <v>2</v>
      </c>
      <c r="V84" s="3">
        <v>1</v>
      </c>
      <c r="W84" s="3">
        <v>1</v>
      </c>
      <c r="X84" s="3">
        <v>2</v>
      </c>
      <c r="Y84" s="3">
        <v>1</v>
      </c>
      <c r="Z84" s="16">
        <f t="shared" si="36"/>
        <v>24</v>
      </c>
      <c r="AA84" s="17">
        <f t="shared" si="37"/>
        <v>0.96</v>
      </c>
      <c r="AB84" s="17" t="str">
        <f t="shared" si="38"/>
        <v>Aukštesnysis</v>
      </c>
      <c r="AC84" s="16">
        <f t="shared" si="39"/>
        <v>4</v>
      </c>
      <c r="AD84" s="17">
        <f t="shared" si="40"/>
        <v>1</v>
      </c>
      <c r="AE84" s="16">
        <f t="shared" si="41"/>
        <v>8</v>
      </c>
      <c r="AF84" s="17">
        <f t="shared" si="42"/>
        <v>1</v>
      </c>
      <c r="AG84" s="16">
        <f t="shared" si="43"/>
        <v>3</v>
      </c>
      <c r="AH84" s="17">
        <f t="shared" si="44"/>
        <v>1</v>
      </c>
      <c r="AI84" s="16">
        <f t="shared" si="45"/>
        <v>4</v>
      </c>
      <c r="AJ84" s="17">
        <f t="shared" si="46"/>
        <v>0.8</v>
      </c>
      <c r="AK84" s="16">
        <f t="shared" si="47"/>
        <v>5</v>
      </c>
      <c r="AL84" s="17">
        <f t="shared" si="48"/>
        <v>1</v>
      </c>
      <c r="AM84" s="16">
        <f t="shared" si="49"/>
        <v>12</v>
      </c>
      <c r="AN84" s="17">
        <f t="shared" si="50"/>
        <v>1</v>
      </c>
      <c r="AO84" s="16">
        <f t="shared" si="51"/>
        <v>12</v>
      </c>
      <c r="AP84" s="17">
        <f t="shared" si="52"/>
        <v>0.92307692307692313</v>
      </c>
      <c r="AQ84" s="16">
        <f t="shared" si="53"/>
        <v>4</v>
      </c>
    </row>
    <row r="85" spans="1:43">
      <c r="A85" s="68" t="s">
        <v>136</v>
      </c>
      <c r="B85" s="69">
        <v>808321</v>
      </c>
      <c r="C85" s="69">
        <v>21</v>
      </c>
      <c r="D85" s="70" t="s">
        <v>340</v>
      </c>
      <c r="E85" s="70" t="s">
        <v>341</v>
      </c>
      <c r="F85" s="35" t="s">
        <v>36</v>
      </c>
      <c r="G85" s="35"/>
      <c r="H85" s="35"/>
      <c r="I85" s="35"/>
      <c r="J85" s="3">
        <v>2</v>
      </c>
      <c r="K85" s="3">
        <v>2</v>
      </c>
      <c r="L85" s="3">
        <v>1</v>
      </c>
      <c r="M85" s="3">
        <v>1</v>
      </c>
      <c r="N85" s="3">
        <v>1</v>
      </c>
      <c r="O85" s="3">
        <v>1</v>
      </c>
      <c r="P85" s="3">
        <v>1</v>
      </c>
      <c r="Q85" s="3">
        <v>2</v>
      </c>
      <c r="R85" s="3">
        <v>3</v>
      </c>
      <c r="S85" s="3">
        <v>2</v>
      </c>
      <c r="T85" s="3">
        <v>1</v>
      </c>
      <c r="U85" s="3">
        <v>1</v>
      </c>
      <c r="V85" s="3">
        <v>0</v>
      </c>
      <c r="W85" s="3">
        <v>0</v>
      </c>
      <c r="X85" s="3">
        <v>2</v>
      </c>
      <c r="Y85" s="3">
        <v>1</v>
      </c>
      <c r="Z85" s="16">
        <f t="shared" si="36"/>
        <v>21</v>
      </c>
      <c r="AA85" s="17">
        <f t="shared" si="37"/>
        <v>0.84</v>
      </c>
      <c r="AB85" s="17" t="str">
        <f t="shared" si="38"/>
        <v>Aukštesnysis</v>
      </c>
      <c r="AC85" s="16">
        <f t="shared" si="39"/>
        <v>4</v>
      </c>
      <c r="AD85" s="17">
        <f t="shared" si="40"/>
        <v>1</v>
      </c>
      <c r="AE85" s="16">
        <f t="shared" si="41"/>
        <v>5</v>
      </c>
      <c r="AF85" s="17">
        <f t="shared" si="42"/>
        <v>0.625</v>
      </c>
      <c r="AG85" s="16">
        <f t="shared" si="43"/>
        <v>3</v>
      </c>
      <c r="AH85" s="17">
        <f t="shared" si="44"/>
        <v>1</v>
      </c>
      <c r="AI85" s="16">
        <f t="shared" si="45"/>
        <v>4</v>
      </c>
      <c r="AJ85" s="17">
        <f t="shared" si="46"/>
        <v>0.8</v>
      </c>
      <c r="AK85" s="16">
        <f t="shared" si="47"/>
        <v>5</v>
      </c>
      <c r="AL85" s="17">
        <f t="shared" si="48"/>
        <v>1</v>
      </c>
      <c r="AM85" s="16">
        <f t="shared" si="49"/>
        <v>9</v>
      </c>
      <c r="AN85" s="17">
        <f t="shared" si="50"/>
        <v>0.75</v>
      </c>
      <c r="AO85" s="16">
        <f t="shared" si="51"/>
        <v>12</v>
      </c>
      <c r="AP85" s="17">
        <f t="shared" si="52"/>
        <v>0.92307692307692313</v>
      </c>
      <c r="AQ85" s="16">
        <f t="shared" si="53"/>
        <v>4</v>
      </c>
    </row>
    <row r="86" spans="1:43">
      <c r="A86" s="68" t="s">
        <v>136</v>
      </c>
      <c r="B86" s="69">
        <v>808322</v>
      </c>
      <c r="C86" s="69">
        <v>22</v>
      </c>
      <c r="D86" s="70" t="s">
        <v>331</v>
      </c>
      <c r="E86" s="70" t="s">
        <v>342</v>
      </c>
      <c r="F86" s="35" t="s">
        <v>32</v>
      </c>
      <c r="G86" s="35"/>
      <c r="H86" s="35"/>
      <c r="I86" s="35"/>
      <c r="J86" s="3">
        <v>2</v>
      </c>
      <c r="K86" s="3">
        <v>1</v>
      </c>
      <c r="L86" s="3">
        <v>1</v>
      </c>
      <c r="M86" s="3">
        <v>1</v>
      </c>
      <c r="N86" s="3">
        <v>1</v>
      </c>
      <c r="O86" s="3">
        <v>0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1</v>
      </c>
      <c r="X86" s="3">
        <v>2</v>
      </c>
      <c r="Y86" s="3">
        <v>1</v>
      </c>
      <c r="Z86" s="16">
        <f t="shared" si="36"/>
        <v>18</v>
      </c>
      <c r="AA86" s="17">
        <f t="shared" si="37"/>
        <v>0.72</v>
      </c>
      <c r="AB86" s="17" t="str">
        <f t="shared" si="38"/>
        <v>Pagrindinis</v>
      </c>
      <c r="AC86" s="16">
        <f t="shared" si="39"/>
        <v>3</v>
      </c>
      <c r="AD86" s="17">
        <f t="shared" si="40"/>
        <v>0.75</v>
      </c>
      <c r="AE86" s="16">
        <f t="shared" si="41"/>
        <v>8</v>
      </c>
      <c r="AF86" s="17">
        <f t="shared" si="42"/>
        <v>1</v>
      </c>
      <c r="AG86" s="16">
        <f t="shared" si="43"/>
        <v>2</v>
      </c>
      <c r="AH86" s="17">
        <f t="shared" si="44"/>
        <v>0.66666666666666663</v>
      </c>
      <c r="AI86" s="16">
        <f t="shared" si="45"/>
        <v>3</v>
      </c>
      <c r="AJ86" s="17">
        <f t="shared" si="46"/>
        <v>0.6</v>
      </c>
      <c r="AK86" s="16">
        <f t="shared" si="47"/>
        <v>2</v>
      </c>
      <c r="AL86" s="17">
        <f t="shared" si="48"/>
        <v>0.4</v>
      </c>
      <c r="AM86" s="16">
        <f t="shared" si="49"/>
        <v>9</v>
      </c>
      <c r="AN86" s="17">
        <f t="shared" si="50"/>
        <v>0.75</v>
      </c>
      <c r="AO86" s="16">
        <f t="shared" si="51"/>
        <v>9</v>
      </c>
      <c r="AP86" s="17">
        <f t="shared" si="52"/>
        <v>0.69230769230769229</v>
      </c>
      <c r="AQ86" s="16">
        <f t="shared" si="53"/>
        <v>3</v>
      </c>
    </row>
    <row r="87" spans="1:43">
      <c r="A87" s="68" t="s">
        <v>136</v>
      </c>
      <c r="B87" s="69">
        <v>808323</v>
      </c>
      <c r="C87" s="69">
        <v>23</v>
      </c>
      <c r="D87" s="70" t="s">
        <v>33</v>
      </c>
      <c r="E87" s="70" t="s">
        <v>343</v>
      </c>
      <c r="F87" s="35" t="s">
        <v>32</v>
      </c>
      <c r="G87" s="35"/>
      <c r="H87" s="35"/>
      <c r="I87" s="35"/>
      <c r="J87" s="3">
        <v>2</v>
      </c>
      <c r="K87" s="3">
        <v>2</v>
      </c>
      <c r="L87" s="3">
        <v>1</v>
      </c>
      <c r="M87" s="3">
        <v>0</v>
      </c>
      <c r="N87" s="3">
        <v>1</v>
      </c>
      <c r="O87" s="3">
        <v>0</v>
      </c>
      <c r="P87" s="3">
        <v>1</v>
      </c>
      <c r="Q87" s="3">
        <v>0</v>
      </c>
      <c r="R87" s="3">
        <v>3</v>
      </c>
      <c r="S87" s="3">
        <v>2</v>
      </c>
      <c r="T87" s="3">
        <v>1</v>
      </c>
      <c r="U87" s="3">
        <v>1</v>
      </c>
      <c r="V87" s="3">
        <v>1</v>
      </c>
      <c r="W87" s="3">
        <v>0</v>
      </c>
      <c r="X87" s="3">
        <v>1</v>
      </c>
      <c r="Y87" s="3">
        <v>1</v>
      </c>
      <c r="Z87" s="16">
        <f t="shared" si="36"/>
        <v>17</v>
      </c>
      <c r="AA87" s="17">
        <f t="shared" si="37"/>
        <v>0.68</v>
      </c>
      <c r="AB87" s="17" t="str">
        <f t="shared" si="38"/>
        <v>Pagrindinis</v>
      </c>
      <c r="AC87" s="16">
        <f t="shared" si="39"/>
        <v>4</v>
      </c>
      <c r="AD87" s="17">
        <f t="shared" si="40"/>
        <v>1</v>
      </c>
      <c r="AE87" s="16">
        <f t="shared" si="41"/>
        <v>6</v>
      </c>
      <c r="AF87" s="17">
        <f t="shared" si="42"/>
        <v>0.75</v>
      </c>
      <c r="AG87" s="16">
        <f t="shared" si="43"/>
        <v>1</v>
      </c>
      <c r="AH87" s="17">
        <f t="shared" si="44"/>
        <v>0.33333333333333331</v>
      </c>
      <c r="AI87" s="16">
        <f t="shared" si="45"/>
        <v>3</v>
      </c>
      <c r="AJ87" s="17">
        <f t="shared" si="46"/>
        <v>0.6</v>
      </c>
      <c r="AK87" s="16">
        <f t="shared" si="47"/>
        <v>3</v>
      </c>
      <c r="AL87" s="17">
        <f t="shared" si="48"/>
        <v>0.6</v>
      </c>
      <c r="AM87" s="16">
        <f t="shared" si="49"/>
        <v>8</v>
      </c>
      <c r="AN87" s="17">
        <f t="shared" si="50"/>
        <v>0.66666666666666663</v>
      </c>
      <c r="AO87" s="16">
        <f t="shared" si="51"/>
        <v>9</v>
      </c>
      <c r="AP87" s="17">
        <f t="shared" si="52"/>
        <v>0.69230769230769229</v>
      </c>
      <c r="AQ87" s="16">
        <f t="shared" si="53"/>
        <v>3</v>
      </c>
    </row>
    <row r="88" spans="1:43">
      <c r="A88" s="68" t="s">
        <v>136</v>
      </c>
      <c r="B88" s="69">
        <v>808324</v>
      </c>
      <c r="C88" s="69">
        <v>24</v>
      </c>
      <c r="D88" s="70" t="s">
        <v>344</v>
      </c>
      <c r="E88" s="70" t="s">
        <v>345</v>
      </c>
      <c r="F88" s="35" t="s">
        <v>36</v>
      </c>
      <c r="G88" s="35"/>
      <c r="H88" s="35"/>
      <c r="I88" s="35"/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2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  <c r="X88" s="3">
        <v>2</v>
      </c>
      <c r="Y88" s="3">
        <v>1</v>
      </c>
      <c r="Z88" s="16">
        <f t="shared" si="36"/>
        <v>19</v>
      </c>
      <c r="AA88" s="17">
        <f t="shared" si="37"/>
        <v>0.76</v>
      </c>
      <c r="AB88" s="17" t="str">
        <f t="shared" si="38"/>
        <v>Pagrindinis</v>
      </c>
      <c r="AC88" s="16">
        <f t="shared" si="39"/>
        <v>3</v>
      </c>
      <c r="AD88" s="17">
        <f t="shared" si="40"/>
        <v>0.75</v>
      </c>
      <c r="AE88" s="16">
        <f t="shared" si="41"/>
        <v>7</v>
      </c>
      <c r="AF88" s="17">
        <f t="shared" si="42"/>
        <v>0.875</v>
      </c>
      <c r="AG88" s="16">
        <f t="shared" si="43"/>
        <v>3</v>
      </c>
      <c r="AH88" s="17">
        <f t="shared" si="44"/>
        <v>1</v>
      </c>
      <c r="AI88" s="16">
        <f t="shared" si="45"/>
        <v>3</v>
      </c>
      <c r="AJ88" s="17">
        <f t="shared" si="46"/>
        <v>0.6</v>
      </c>
      <c r="AK88" s="16">
        <f t="shared" si="47"/>
        <v>3</v>
      </c>
      <c r="AL88" s="17">
        <f t="shared" si="48"/>
        <v>0.6</v>
      </c>
      <c r="AM88" s="16">
        <f t="shared" si="49"/>
        <v>9</v>
      </c>
      <c r="AN88" s="17">
        <f t="shared" si="50"/>
        <v>0.75</v>
      </c>
      <c r="AO88" s="16">
        <f t="shared" si="51"/>
        <v>10</v>
      </c>
      <c r="AP88" s="17">
        <f t="shared" si="52"/>
        <v>0.76923076923076927</v>
      </c>
      <c r="AQ88" s="16">
        <f t="shared" si="53"/>
        <v>4</v>
      </c>
    </row>
    <row r="89" spans="1:43">
      <c r="A89" s="68" t="s">
        <v>136</v>
      </c>
      <c r="B89" s="69">
        <v>808325</v>
      </c>
      <c r="C89" s="69">
        <v>25</v>
      </c>
      <c r="D89" s="70" t="s">
        <v>346</v>
      </c>
      <c r="E89" s="70" t="s">
        <v>347</v>
      </c>
      <c r="F89" s="35" t="s">
        <v>32</v>
      </c>
      <c r="G89" s="35" t="s">
        <v>34</v>
      </c>
      <c r="H89" s="35" t="s">
        <v>34</v>
      </c>
      <c r="I89" s="35" t="s">
        <v>34</v>
      </c>
      <c r="J89" s="3">
        <v>1</v>
      </c>
      <c r="K89" s="3">
        <v>0</v>
      </c>
      <c r="L89" s="3">
        <v>1</v>
      </c>
      <c r="M89" s="3">
        <v>1</v>
      </c>
      <c r="N89" s="3">
        <v>1</v>
      </c>
      <c r="O89" s="3">
        <v>0</v>
      </c>
      <c r="P89" s="3">
        <v>0</v>
      </c>
      <c r="Q89" s="3">
        <v>1</v>
      </c>
      <c r="R89" s="3">
        <v>3</v>
      </c>
      <c r="S89" s="3">
        <v>1</v>
      </c>
      <c r="T89" s="3">
        <v>1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16">
        <f t="shared" si="36"/>
        <v>10</v>
      </c>
      <c r="AA89" s="17">
        <f t="shared" si="37"/>
        <v>0.4</v>
      </c>
      <c r="AB89" s="17" t="str">
        <f t="shared" si="38"/>
        <v>Patenkinamas</v>
      </c>
      <c r="AC89" s="16">
        <f t="shared" si="39"/>
        <v>1</v>
      </c>
      <c r="AD89" s="17">
        <f t="shared" si="40"/>
        <v>0.25</v>
      </c>
      <c r="AE89" s="16">
        <f t="shared" si="41"/>
        <v>3</v>
      </c>
      <c r="AF89" s="17">
        <f t="shared" si="42"/>
        <v>0.375</v>
      </c>
      <c r="AG89" s="16">
        <f t="shared" si="43"/>
        <v>0</v>
      </c>
      <c r="AH89" s="17">
        <f t="shared" si="44"/>
        <v>0</v>
      </c>
      <c r="AI89" s="16">
        <f t="shared" si="45"/>
        <v>2</v>
      </c>
      <c r="AJ89" s="17">
        <f t="shared" si="46"/>
        <v>0.4</v>
      </c>
      <c r="AK89" s="16">
        <f t="shared" si="47"/>
        <v>4</v>
      </c>
      <c r="AL89" s="17">
        <f t="shared" si="48"/>
        <v>0.8</v>
      </c>
      <c r="AM89" s="16">
        <f t="shared" si="49"/>
        <v>6</v>
      </c>
      <c r="AN89" s="17">
        <f t="shared" si="50"/>
        <v>0.5</v>
      </c>
      <c r="AO89" s="16">
        <f t="shared" si="51"/>
        <v>4</v>
      </c>
      <c r="AP89" s="17">
        <f t="shared" si="52"/>
        <v>0.30769230769230771</v>
      </c>
      <c r="AQ89" s="16">
        <f t="shared" si="53"/>
        <v>1</v>
      </c>
    </row>
    <row r="90" spans="1:43">
      <c r="A90" s="68" t="s">
        <v>136</v>
      </c>
      <c r="B90" s="69">
        <v>808326</v>
      </c>
      <c r="C90" s="69">
        <v>26</v>
      </c>
      <c r="D90" s="70" t="s">
        <v>348</v>
      </c>
      <c r="E90" s="70" t="s">
        <v>349</v>
      </c>
      <c r="F90" s="35" t="s">
        <v>32</v>
      </c>
      <c r="G90" s="35"/>
      <c r="H90" s="35"/>
      <c r="I90" s="35"/>
      <c r="J90" s="3">
        <v>2</v>
      </c>
      <c r="K90" s="3">
        <v>1</v>
      </c>
      <c r="L90" s="3">
        <v>0</v>
      </c>
      <c r="M90" s="3">
        <v>0</v>
      </c>
      <c r="N90" s="3">
        <v>0</v>
      </c>
      <c r="O90" s="3">
        <v>0</v>
      </c>
      <c r="P90" s="3">
        <v>1</v>
      </c>
      <c r="Q90" s="3">
        <v>2</v>
      </c>
      <c r="R90" s="3">
        <v>2</v>
      </c>
      <c r="S90" s="3">
        <v>1</v>
      </c>
      <c r="T90" s="3">
        <v>1</v>
      </c>
      <c r="U90" s="3">
        <v>1</v>
      </c>
      <c r="V90" s="3">
        <v>0</v>
      </c>
      <c r="W90" s="3">
        <v>0</v>
      </c>
      <c r="X90" s="3">
        <v>1</v>
      </c>
      <c r="Y90" s="3">
        <v>1</v>
      </c>
      <c r="Z90" s="16">
        <f t="shared" si="36"/>
        <v>13</v>
      </c>
      <c r="AA90" s="17">
        <f t="shared" si="37"/>
        <v>0.52</v>
      </c>
      <c r="AB90" s="17" t="str">
        <f t="shared" si="38"/>
        <v>Patenkinamas</v>
      </c>
      <c r="AC90" s="16">
        <f t="shared" si="39"/>
        <v>3</v>
      </c>
      <c r="AD90" s="17">
        <f t="shared" si="40"/>
        <v>0.75</v>
      </c>
      <c r="AE90" s="16">
        <f t="shared" si="41"/>
        <v>4</v>
      </c>
      <c r="AF90" s="17">
        <f t="shared" si="42"/>
        <v>0.5</v>
      </c>
      <c r="AG90" s="16">
        <f t="shared" si="43"/>
        <v>1</v>
      </c>
      <c r="AH90" s="17">
        <f t="shared" si="44"/>
        <v>0.33333333333333331</v>
      </c>
      <c r="AI90" s="16">
        <f t="shared" si="45"/>
        <v>1</v>
      </c>
      <c r="AJ90" s="17">
        <f t="shared" si="46"/>
        <v>0.2</v>
      </c>
      <c r="AK90" s="16">
        <f t="shared" si="47"/>
        <v>4</v>
      </c>
      <c r="AL90" s="17">
        <f t="shared" si="48"/>
        <v>0.8</v>
      </c>
      <c r="AM90" s="16">
        <f t="shared" si="49"/>
        <v>8</v>
      </c>
      <c r="AN90" s="17">
        <f t="shared" si="50"/>
        <v>0.66666666666666663</v>
      </c>
      <c r="AO90" s="16">
        <f t="shared" si="51"/>
        <v>5</v>
      </c>
      <c r="AP90" s="17">
        <f t="shared" si="52"/>
        <v>0.38461538461538464</v>
      </c>
      <c r="AQ90" s="16">
        <f t="shared" si="53"/>
        <v>2</v>
      </c>
    </row>
    <row r="91" spans="1:43">
      <c r="A91" s="68" t="s">
        <v>136</v>
      </c>
      <c r="B91" s="69">
        <v>808327</v>
      </c>
      <c r="C91" s="69">
        <v>27</v>
      </c>
      <c r="D91" s="70" t="s">
        <v>295</v>
      </c>
      <c r="E91" s="70" t="s">
        <v>350</v>
      </c>
      <c r="F91" s="35" t="s">
        <v>32</v>
      </c>
      <c r="G91" s="35"/>
      <c r="H91" s="35"/>
      <c r="I91" s="35"/>
      <c r="J91" s="3">
        <v>2</v>
      </c>
      <c r="K91" s="3">
        <v>2</v>
      </c>
      <c r="L91" s="3">
        <v>1</v>
      </c>
      <c r="M91" s="3">
        <v>1</v>
      </c>
      <c r="N91" s="3">
        <v>1</v>
      </c>
      <c r="O91" s="3">
        <v>1</v>
      </c>
      <c r="P91" s="3">
        <v>0</v>
      </c>
      <c r="Q91" s="3">
        <v>1</v>
      </c>
      <c r="R91" s="3">
        <v>3</v>
      </c>
      <c r="S91" s="3">
        <v>1</v>
      </c>
      <c r="T91" s="3">
        <v>1</v>
      </c>
      <c r="U91" s="3">
        <v>1</v>
      </c>
      <c r="V91" s="3">
        <v>0</v>
      </c>
      <c r="W91" s="3">
        <v>0</v>
      </c>
      <c r="X91" s="3">
        <v>2</v>
      </c>
      <c r="Y91" s="3">
        <v>1</v>
      </c>
      <c r="Z91" s="16">
        <f t="shared" si="36"/>
        <v>18</v>
      </c>
      <c r="AA91" s="17">
        <f t="shared" si="37"/>
        <v>0.72</v>
      </c>
      <c r="AB91" s="17" t="str">
        <f t="shared" si="38"/>
        <v>Pagrindinis</v>
      </c>
      <c r="AC91" s="16">
        <f t="shared" si="39"/>
        <v>2</v>
      </c>
      <c r="AD91" s="17">
        <f t="shared" si="40"/>
        <v>0.5</v>
      </c>
      <c r="AE91" s="16">
        <f t="shared" si="41"/>
        <v>5</v>
      </c>
      <c r="AF91" s="17">
        <f t="shared" si="42"/>
        <v>0.625</v>
      </c>
      <c r="AG91" s="16">
        <f t="shared" si="43"/>
        <v>3</v>
      </c>
      <c r="AH91" s="17">
        <f t="shared" si="44"/>
        <v>1</v>
      </c>
      <c r="AI91" s="16">
        <f t="shared" si="45"/>
        <v>4</v>
      </c>
      <c r="AJ91" s="17">
        <f t="shared" si="46"/>
        <v>0.8</v>
      </c>
      <c r="AK91" s="16">
        <f t="shared" si="47"/>
        <v>4</v>
      </c>
      <c r="AL91" s="17">
        <f t="shared" si="48"/>
        <v>0.8</v>
      </c>
      <c r="AM91" s="16">
        <f t="shared" si="49"/>
        <v>8</v>
      </c>
      <c r="AN91" s="17">
        <f t="shared" si="50"/>
        <v>0.66666666666666663</v>
      </c>
      <c r="AO91" s="16">
        <f t="shared" si="51"/>
        <v>10</v>
      </c>
      <c r="AP91" s="17">
        <f t="shared" si="52"/>
        <v>0.76923076923076927</v>
      </c>
      <c r="AQ91" s="16">
        <f t="shared" si="53"/>
        <v>3</v>
      </c>
    </row>
    <row r="92" spans="1:43">
      <c r="A92" s="68" t="s">
        <v>136</v>
      </c>
      <c r="B92" s="69">
        <v>808328</v>
      </c>
      <c r="C92" s="69">
        <v>28</v>
      </c>
      <c r="D92" s="70" t="s">
        <v>351</v>
      </c>
      <c r="E92" s="70" t="s">
        <v>352</v>
      </c>
      <c r="F92" s="35" t="s">
        <v>36</v>
      </c>
      <c r="G92" s="35"/>
      <c r="H92" s="35"/>
      <c r="I92" s="35"/>
      <c r="J92" s="3">
        <v>2</v>
      </c>
      <c r="K92" s="3">
        <v>2</v>
      </c>
      <c r="L92" s="3">
        <v>1</v>
      </c>
      <c r="M92" s="3">
        <v>1</v>
      </c>
      <c r="N92" s="3">
        <v>0</v>
      </c>
      <c r="O92" s="3">
        <v>0</v>
      </c>
      <c r="P92" s="3">
        <v>0</v>
      </c>
      <c r="Q92" s="3">
        <v>1</v>
      </c>
      <c r="R92" s="3">
        <v>2</v>
      </c>
      <c r="S92" s="3">
        <v>2</v>
      </c>
      <c r="T92" s="3">
        <v>1</v>
      </c>
      <c r="U92" s="3">
        <v>1</v>
      </c>
      <c r="V92" s="3">
        <v>0</v>
      </c>
      <c r="W92" s="3">
        <v>0</v>
      </c>
      <c r="X92" s="3">
        <v>2</v>
      </c>
      <c r="Y92" s="3">
        <v>0</v>
      </c>
      <c r="Z92" s="16">
        <f t="shared" si="36"/>
        <v>15</v>
      </c>
      <c r="AA92" s="17">
        <f t="shared" si="37"/>
        <v>0.6</v>
      </c>
      <c r="AB92" s="17" t="str">
        <f t="shared" si="38"/>
        <v>Pagrindinis</v>
      </c>
      <c r="AC92" s="16">
        <f t="shared" si="39"/>
        <v>2</v>
      </c>
      <c r="AD92" s="17">
        <f t="shared" si="40"/>
        <v>0.5</v>
      </c>
      <c r="AE92" s="16">
        <f t="shared" si="41"/>
        <v>5</v>
      </c>
      <c r="AF92" s="17">
        <f t="shared" si="42"/>
        <v>0.625</v>
      </c>
      <c r="AG92" s="16">
        <f t="shared" si="43"/>
        <v>2</v>
      </c>
      <c r="AH92" s="17">
        <f t="shared" si="44"/>
        <v>0.66666666666666663</v>
      </c>
      <c r="AI92" s="16">
        <f t="shared" si="45"/>
        <v>3</v>
      </c>
      <c r="AJ92" s="17">
        <f t="shared" si="46"/>
        <v>0.6</v>
      </c>
      <c r="AK92" s="16">
        <f t="shared" si="47"/>
        <v>3</v>
      </c>
      <c r="AL92" s="17">
        <f t="shared" si="48"/>
        <v>0.6</v>
      </c>
      <c r="AM92" s="16">
        <f t="shared" si="49"/>
        <v>7</v>
      </c>
      <c r="AN92" s="17">
        <f t="shared" si="50"/>
        <v>0.58333333333333337</v>
      </c>
      <c r="AO92" s="16">
        <f t="shared" si="51"/>
        <v>8</v>
      </c>
      <c r="AP92" s="17">
        <f t="shared" si="52"/>
        <v>0.61538461538461542</v>
      </c>
      <c r="AQ92" s="16">
        <f t="shared" si="53"/>
        <v>2</v>
      </c>
    </row>
    <row r="93" spans="1:43">
      <c r="A93" s="68" t="s">
        <v>136</v>
      </c>
      <c r="B93" s="69">
        <v>808329</v>
      </c>
      <c r="C93" s="69">
        <v>29</v>
      </c>
      <c r="D93" s="70" t="s">
        <v>353</v>
      </c>
      <c r="E93" s="70" t="s">
        <v>354</v>
      </c>
      <c r="F93" s="35" t="s">
        <v>32</v>
      </c>
      <c r="G93" s="35"/>
      <c r="H93" s="35"/>
      <c r="I93" s="35"/>
      <c r="J93" s="3">
        <v>2</v>
      </c>
      <c r="K93" s="3">
        <v>1</v>
      </c>
      <c r="L93" s="3">
        <v>1</v>
      </c>
      <c r="M93" s="3">
        <v>1</v>
      </c>
      <c r="N93" s="3">
        <v>1</v>
      </c>
      <c r="O93" s="3">
        <v>1</v>
      </c>
      <c r="P93" s="3">
        <v>1</v>
      </c>
      <c r="Q93" s="3">
        <v>2</v>
      </c>
      <c r="R93" s="3">
        <v>3</v>
      </c>
      <c r="S93" s="3">
        <v>2</v>
      </c>
      <c r="T93" s="3">
        <v>1</v>
      </c>
      <c r="U93" s="3">
        <v>2</v>
      </c>
      <c r="V93" s="3">
        <v>1</v>
      </c>
      <c r="W93" s="3">
        <v>1</v>
      </c>
      <c r="X93" s="3">
        <v>2</v>
      </c>
      <c r="Y93" s="3">
        <v>1</v>
      </c>
      <c r="Z93" s="16">
        <f t="shared" si="36"/>
        <v>23</v>
      </c>
      <c r="AA93" s="17">
        <f t="shared" si="37"/>
        <v>0.92</v>
      </c>
      <c r="AB93" s="17" t="str">
        <f t="shared" si="38"/>
        <v>Aukštesnysis</v>
      </c>
      <c r="AC93" s="16">
        <f t="shared" si="39"/>
        <v>4</v>
      </c>
      <c r="AD93" s="17">
        <f t="shared" si="40"/>
        <v>1</v>
      </c>
      <c r="AE93" s="16">
        <f t="shared" si="41"/>
        <v>8</v>
      </c>
      <c r="AF93" s="17">
        <f t="shared" si="42"/>
        <v>1</v>
      </c>
      <c r="AG93" s="16">
        <f t="shared" si="43"/>
        <v>3</v>
      </c>
      <c r="AH93" s="17">
        <f t="shared" si="44"/>
        <v>1</v>
      </c>
      <c r="AI93" s="16">
        <f t="shared" si="45"/>
        <v>3</v>
      </c>
      <c r="AJ93" s="17">
        <f t="shared" si="46"/>
        <v>0.6</v>
      </c>
      <c r="AK93" s="16">
        <f t="shared" si="47"/>
        <v>5</v>
      </c>
      <c r="AL93" s="17">
        <f t="shared" si="48"/>
        <v>1</v>
      </c>
      <c r="AM93" s="16">
        <f t="shared" si="49"/>
        <v>12</v>
      </c>
      <c r="AN93" s="17">
        <f t="shared" si="50"/>
        <v>1</v>
      </c>
      <c r="AO93" s="16">
        <f t="shared" si="51"/>
        <v>11</v>
      </c>
      <c r="AP93" s="17">
        <f t="shared" si="52"/>
        <v>0.84615384615384615</v>
      </c>
      <c r="AQ93" s="16">
        <f t="shared" si="53"/>
        <v>4</v>
      </c>
    </row>
    <row r="94" spans="1:43">
      <c r="A94" s="68" t="s">
        <v>136</v>
      </c>
      <c r="B94" s="69">
        <v>808330</v>
      </c>
      <c r="C94" s="69">
        <v>30</v>
      </c>
      <c r="D94" s="70" t="s">
        <v>295</v>
      </c>
      <c r="E94" s="70" t="s">
        <v>355</v>
      </c>
      <c r="F94" s="35" t="s">
        <v>32</v>
      </c>
      <c r="G94" s="35"/>
      <c r="H94" s="35"/>
      <c r="I94" s="35"/>
      <c r="J94" s="3">
        <v>2</v>
      </c>
      <c r="K94" s="3">
        <v>2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2</v>
      </c>
      <c r="T94" s="3">
        <v>1</v>
      </c>
      <c r="U94" s="3">
        <v>1</v>
      </c>
      <c r="V94" s="3">
        <v>0</v>
      </c>
      <c r="W94" s="3">
        <v>1</v>
      </c>
      <c r="X94" s="3">
        <v>1</v>
      </c>
      <c r="Y94" s="3">
        <v>0</v>
      </c>
      <c r="Z94" s="16">
        <f t="shared" si="36"/>
        <v>17</v>
      </c>
      <c r="AA94" s="17">
        <f t="shared" si="37"/>
        <v>0.68</v>
      </c>
      <c r="AB94" s="17" t="str">
        <f t="shared" si="38"/>
        <v>Pagrindinis</v>
      </c>
      <c r="AC94" s="16">
        <f t="shared" si="39"/>
        <v>3</v>
      </c>
      <c r="AD94" s="17">
        <f t="shared" si="40"/>
        <v>0.75</v>
      </c>
      <c r="AE94" s="16">
        <f t="shared" si="41"/>
        <v>6</v>
      </c>
      <c r="AF94" s="17">
        <f t="shared" si="42"/>
        <v>0.75</v>
      </c>
      <c r="AG94" s="16">
        <f t="shared" si="43"/>
        <v>2</v>
      </c>
      <c r="AH94" s="17">
        <f t="shared" si="44"/>
        <v>0.66666666666666663</v>
      </c>
      <c r="AI94" s="16">
        <f t="shared" si="45"/>
        <v>4</v>
      </c>
      <c r="AJ94" s="17">
        <f t="shared" si="46"/>
        <v>0.8</v>
      </c>
      <c r="AK94" s="16">
        <f t="shared" si="47"/>
        <v>2</v>
      </c>
      <c r="AL94" s="17">
        <f t="shared" si="48"/>
        <v>0.4</v>
      </c>
      <c r="AM94" s="16">
        <f t="shared" si="49"/>
        <v>7</v>
      </c>
      <c r="AN94" s="17">
        <f t="shared" si="50"/>
        <v>0.58333333333333337</v>
      </c>
      <c r="AO94" s="16">
        <f t="shared" si="51"/>
        <v>10</v>
      </c>
      <c r="AP94" s="17">
        <f t="shared" si="52"/>
        <v>0.76923076923076927</v>
      </c>
      <c r="AQ94" s="16">
        <f t="shared" si="53"/>
        <v>3</v>
      </c>
    </row>
    <row r="95" spans="1:43">
      <c r="A95" s="68" t="s">
        <v>356</v>
      </c>
      <c r="B95" s="69">
        <v>808401</v>
      </c>
      <c r="C95" s="69">
        <v>1</v>
      </c>
      <c r="D95" s="70" t="s">
        <v>104</v>
      </c>
      <c r="E95" s="70" t="s">
        <v>357</v>
      </c>
      <c r="F95" s="35" t="s">
        <v>32</v>
      </c>
      <c r="G95" s="35"/>
      <c r="H95" s="35"/>
      <c r="I95" s="35"/>
      <c r="J95" s="3">
        <v>2</v>
      </c>
      <c r="K95" s="3">
        <v>3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0</v>
      </c>
      <c r="S95" s="3">
        <v>1</v>
      </c>
      <c r="T95" s="3">
        <v>1</v>
      </c>
      <c r="U95" s="3">
        <v>2</v>
      </c>
      <c r="V95" s="3">
        <v>1</v>
      </c>
      <c r="W95" s="3">
        <v>0</v>
      </c>
      <c r="X95" s="3">
        <v>2</v>
      </c>
      <c r="Y95" s="3">
        <v>0</v>
      </c>
      <c r="Z95" s="16">
        <f t="shared" si="36"/>
        <v>18</v>
      </c>
      <c r="AA95" s="17">
        <f t="shared" si="37"/>
        <v>0.72</v>
      </c>
      <c r="AB95" s="17" t="str">
        <f t="shared" si="38"/>
        <v>Pagrindinis</v>
      </c>
      <c r="AC95" s="16">
        <f t="shared" si="39"/>
        <v>2</v>
      </c>
      <c r="AD95" s="17">
        <f t="shared" si="40"/>
        <v>0.5</v>
      </c>
      <c r="AE95" s="16">
        <f t="shared" si="41"/>
        <v>7</v>
      </c>
      <c r="AF95" s="17">
        <f t="shared" si="42"/>
        <v>0.875</v>
      </c>
      <c r="AG95" s="16">
        <f t="shared" si="43"/>
        <v>3</v>
      </c>
      <c r="AH95" s="17">
        <f t="shared" si="44"/>
        <v>1</v>
      </c>
      <c r="AI95" s="16">
        <f t="shared" si="45"/>
        <v>5</v>
      </c>
      <c r="AJ95" s="17">
        <f t="shared" si="46"/>
        <v>1</v>
      </c>
      <c r="AK95" s="16">
        <f t="shared" si="47"/>
        <v>1</v>
      </c>
      <c r="AL95" s="17">
        <f t="shared" si="48"/>
        <v>0.2</v>
      </c>
      <c r="AM95" s="16">
        <f t="shared" si="49"/>
        <v>7</v>
      </c>
      <c r="AN95" s="17">
        <f t="shared" si="50"/>
        <v>0.58333333333333337</v>
      </c>
      <c r="AO95" s="16">
        <f t="shared" si="51"/>
        <v>11</v>
      </c>
      <c r="AP95" s="17">
        <f t="shared" si="52"/>
        <v>0.84615384615384615</v>
      </c>
      <c r="AQ95" s="16">
        <f t="shared" si="53"/>
        <v>3</v>
      </c>
    </row>
    <row r="96" spans="1:43">
      <c r="A96" s="68" t="s">
        <v>356</v>
      </c>
      <c r="B96" s="69">
        <v>808402</v>
      </c>
      <c r="C96" s="69">
        <v>2</v>
      </c>
      <c r="D96" s="70" t="s">
        <v>281</v>
      </c>
      <c r="E96" s="70" t="s">
        <v>358</v>
      </c>
      <c r="F96" s="35" t="s">
        <v>36</v>
      </c>
      <c r="G96" s="35"/>
      <c r="H96" s="35"/>
      <c r="I96" s="35"/>
      <c r="J96" s="3">
        <v>2</v>
      </c>
      <c r="K96" s="3">
        <v>3</v>
      </c>
      <c r="L96" s="3">
        <v>1</v>
      </c>
      <c r="M96" s="3">
        <v>1</v>
      </c>
      <c r="N96" s="3">
        <v>1</v>
      </c>
      <c r="O96" s="3">
        <v>1</v>
      </c>
      <c r="P96" s="3">
        <v>1</v>
      </c>
      <c r="Q96" s="3">
        <v>1</v>
      </c>
      <c r="R96" s="3">
        <v>0</v>
      </c>
      <c r="S96" s="3">
        <v>2</v>
      </c>
      <c r="T96" s="3">
        <v>1</v>
      </c>
      <c r="U96" s="3">
        <v>2</v>
      </c>
      <c r="V96" s="3">
        <v>1</v>
      </c>
      <c r="W96" s="3">
        <v>1</v>
      </c>
      <c r="X96" s="3">
        <v>1</v>
      </c>
      <c r="Y96" s="3">
        <v>0</v>
      </c>
      <c r="Z96" s="16">
        <f t="shared" si="36"/>
        <v>19</v>
      </c>
      <c r="AA96" s="17">
        <f t="shared" si="37"/>
        <v>0.76</v>
      </c>
      <c r="AB96" s="17" t="str">
        <f t="shared" si="38"/>
        <v>Pagrindinis</v>
      </c>
      <c r="AC96" s="16">
        <f t="shared" si="39"/>
        <v>3</v>
      </c>
      <c r="AD96" s="17">
        <f t="shared" si="40"/>
        <v>0.75</v>
      </c>
      <c r="AE96" s="16">
        <f t="shared" si="41"/>
        <v>8</v>
      </c>
      <c r="AF96" s="17">
        <f t="shared" si="42"/>
        <v>1</v>
      </c>
      <c r="AG96" s="16">
        <f t="shared" si="43"/>
        <v>2</v>
      </c>
      <c r="AH96" s="17">
        <f t="shared" si="44"/>
        <v>0.66666666666666663</v>
      </c>
      <c r="AI96" s="16">
        <f t="shared" si="45"/>
        <v>5</v>
      </c>
      <c r="AJ96" s="17">
        <f t="shared" si="46"/>
        <v>1</v>
      </c>
      <c r="AK96" s="16">
        <f t="shared" si="47"/>
        <v>1</v>
      </c>
      <c r="AL96" s="17">
        <f t="shared" si="48"/>
        <v>0.2</v>
      </c>
      <c r="AM96" s="16">
        <f t="shared" si="49"/>
        <v>8</v>
      </c>
      <c r="AN96" s="17">
        <f t="shared" si="50"/>
        <v>0.66666666666666663</v>
      </c>
      <c r="AO96" s="16">
        <f t="shared" si="51"/>
        <v>11</v>
      </c>
      <c r="AP96" s="17">
        <f t="shared" si="52"/>
        <v>0.84615384615384615</v>
      </c>
      <c r="AQ96" s="16">
        <f t="shared" si="53"/>
        <v>4</v>
      </c>
    </row>
    <row r="97" spans="1:43">
      <c r="A97" s="68" t="s">
        <v>356</v>
      </c>
      <c r="B97" s="69">
        <v>808403</v>
      </c>
      <c r="C97" s="69">
        <v>3</v>
      </c>
      <c r="D97" s="70" t="s">
        <v>359</v>
      </c>
      <c r="E97" s="70" t="s">
        <v>360</v>
      </c>
      <c r="F97" s="35" t="s">
        <v>32</v>
      </c>
      <c r="G97" s="35"/>
      <c r="H97" s="35"/>
      <c r="I97" s="35"/>
      <c r="J97" s="3">
        <v>2</v>
      </c>
      <c r="K97" s="3">
        <v>1</v>
      </c>
      <c r="L97" s="3">
        <v>0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0</v>
      </c>
      <c r="S97" s="3">
        <v>1</v>
      </c>
      <c r="T97" s="3">
        <v>0</v>
      </c>
      <c r="U97" s="3">
        <v>1</v>
      </c>
      <c r="V97" s="3">
        <v>1</v>
      </c>
      <c r="W97" s="3">
        <v>1</v>
      </c>
      <c r="X97" s="3">
        <v>2</v>
      </c>
      <c r="Y97" s="3">
        <v>0</v>
      </c>
      <c r="Z97" s="16">
        <f t="shared" si="36"/>
        <v>14</v>
      </c>
      <c r="AA97" s="17">
        <f t="shared" si="37"/>
        <v>0.56000000000000005</v>
      </c>
      <c r="AB97" s="17" t="str">
        <f t="shared" si="38"/>
        <v>Patenkinamas</v>
      </c>
      <c r="AC97" s="16">
        <f t="shared" si="39"/>
        <v>2</v>
      </c>
      <c r="AD97" s="17">
        <f t="shared" si="40"/>
        <v>0.5</v>
      </c>
      <c r="AE97" s="16">
        <f t="shared" si="41"/>
        <v>5</v>
      </c>
      <c r="AF97" s="17">
        <f t="shared" si="42"/>
        <v>0.625</v>
      </c>
      <c r="AG97" s="16">
        <f t="shared" si="43"/>
        <v>3</v>
      </c>
      <c r="AH97" s="17">
        <f t="shared" si="44"/>
        <v>1</v>
      </c>
      <c r="AI97" s="16">
        <f t="shared" si="45"/>
        <v>3</v>
      </c>
      <c r="AJ97" s="17">
        <f t="shared" si="46"/>
        <v>0.6</v>
      </c>
      <c r="AK97" s="16">
        <f t="shared" si="47"/>
        <v>1</v>
      </c>
      <c r="AL97" s="17">
        <f t="shared" si="48"/>
        <v>0.2</v>
      </c>
      <c r="AM97" s="16">
        <f t="shared" si="49"/>
        <v>6</v>
      </c>
      <c r="AN97" s="17">
        <f t="shared" si="50"/>
        <v>0.5</v>
      </c>
      <c r="AO97" s="16">
        <f t="shared" si="51"/>
        <v>8</v>
      </c>
      <c r="AP97" s="17">
        <f t="shared" si="52"/>
        <v>0.61538461538461542</v>
      </c>
      <c r="AQ97" s="16">
        <f t="shared" si="53"/>
        <v>2</v>
      </c>
    </row>
    <row r="98" spans="1:43">
      <c r="A98" s="68" t="s">
        <v>356</v>
      </c>
      <c r="B98" s="69">
        <v>808404</v>
      </c>
      <c r="C98" s="69">
        <v>4</v>
      </c>
      <c r="D98" s="70" t="s">
        <v>99</v>
      </c>
      <c r="E98" s="70" t="s">
        <v>361</v>
      </c>
      <c r="F98" s="35" t="s">
        <v>32</v>
      </c>
      <c r="G98" s="35"/>
      <c r="H98" s="35"/>
      <c r="I98" s="35"/>
      <c r="J98" s="3">
        <v>2</v>
      </c>
      <c r="K98" s="3">
        <v>2</v>
      </c>
      <c r="L98" s="3">
        <v>0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0</v>
      </c>
      <c r="S98" s="3">
        <v>1</v>
      </c>
      <c r="T98" s="3">
        <v>1</v>
      </c>
      <c r="U98" s="3">
        <v>2</v>
      </c>
      <c r="V98" s="3">
        <v>1</v>
      </c>
      <c r="W98" s="3">
        <v>1</v>
      </c>
      <c r="X98" s="3">
        <v>2</v>
      </c>
      <c r="Y98" s="3">
        <v>1</v>
      </c>
      <c r="Z98" s="16">
        <f t="shared" si="36"/>
        <v>18</v>
      </c>
      <c r="AA98" s="17">
        <f t="shared" si="37"/>
        <v>0.72</v>
      </c>
      <c r="AB98" s="17" t="str">
        <f t="shared" si="38"/>
        <v>Pagrindinis</v>
      </c>
      <c r="AC98" s="16">
        <f t="shared" si="39"/>
        <v>3</v>
      </c>
      <c r="AD98" s="17">
        <f t="shared" si="40"/>
        <v>0.75</v>
      </c>
      <c r="AE98" s="16">
        <f t="shared" si="41"/>
        <v>7</v>
      </c>
      <c r="AF98" s="17">
        <f t="shared" si="42"/>
        <v>0.875</v>
      </c>
      <c r="AG98" s="16">
        <f t="shared" si="43"/>
        <v>3</v>
      </c>
      <c r="AH98" s="17">
        <f t="shared" si="44"/>
        <v>1</v>
      </c>
      <c r="AI98" s="16">
        <f t="shared" si="45"/>
        <v>4</v>
      </c>
      <c r="AJ98" s="17">
        <f t="shared" si="46"/>
        <v>0.8</v>
      </c>
      <c r="AK98" s="16">
        <f t="shared" si="47"/>
        <v>1</v>
      </c>
      <c r="AL98" s="17">
        <f t="shared" si="48"/>
        <v>0.2</v>
      </c>
      <c r="AM98" s="16">
        <f t="shared" si="49"/>
        <v>8</v>
      </c>
      <c r="AN98" s="17">
        <f t="shared" si="50"/>
        <v>0.66666666666666663</v>
      </c>
      <c r="AO98" s="16">
        <f t="shared" si="51"/>
        <v>10</v>
      </c>
      <c r="AP98" s="17">
        <f t="shared" si="52"/>
        <v>0.76923076923076927</v>
      </c>
      <c r="AQ98" s="16">
        <f t="shared" si="53"/>
        <v>3</v>
      </c>
    </row>
    <row r="99" spans="1:43">
      <c r="A99" s="68" t="s">
        <v>356</v>
      </c>
      <c r="B99" s="69">
        <v>808405</v>
      </c>
      <c r="C99" s="69">
        <v>5</v>
      </c>
      <c r="D99" s="70" t="s">
        <v>246</v>
      </c>
      <c r="E99" s="70" t="s">
        <v>362</v>
      </c>
      <c r="F99" s="35" t="s">
        <v>32</v>
      </c>
      <c r="G99" s="35"/>
      <c r="H99" s="35"/>
      <c r="I99" s="35"/>
      <c r="J99" s="3">
        <v>2</v>
      </c>
      <c r="K99" s="3">
        <v>2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0</v>
      </c>
      <c r="S99" s="3">
        <v>2</v>
      </c>
      <c r="T99" s="3">
        <v>1</v>
      </c>
      <c r="U99" s="3">
        <v>1</v>
      </c>
      <c r="V99" s="3">
        <v>1</v>
      </c>
      <c r="W99" s="3">
        <v>0</v>
      </c>
      <c r="X99" s="3">
        <v>2</v>
      </c>
      <c r="Y99" s="3">
        <v>1</v>
      </c>
      <c r="Z99" s="16">
        <f t="shared" si="36"/>
        <v>18</v>
      </c>
      <c r="AA99" s="17">
        <f t="shared" si="37"/>
        <v>0.72</v>
      </c>
      <c r="AB99" s="17" t="str">
        <f t="shared" si="38"/>
        <v>Pagrindinis</v>
      </c>
      <c r="AC99" s="16">
        <f t="shared" si="39"/>
        <v>4</v>
      </c>
      <c r="AD99" s="17">
        <f t="shared" si="40"/>
        <v>1</v>
      </c>
      <c r="AE99" s="16">
        <f t="shared" si="41"/>
        <v>6</v>
      </c>
      <c r="AF99" s="17">
        <f t="shared" si="42"/>
        <v>0.75</v>
      </c>
      <c r="AG99" s="16">
        <f t="shared" si="43"/>
        <v>3</v>
      </c>
      <c r="AH99" s="17">
        <f t="shared" si="44"/>
        <v>1</v>
      </c>
      <c r="AI99" s="16">
        <f t="shared" si="45"/>
        <v>4</v>
      </c>
      <c r="AJ99" s="17">
        <f t="shared" si="46"/>
        <v>0.8</v>
      </c>
      <c r="AK99" s="16">
        <f t="shared" si="47"/>
        <v>1</v>
      </c>
      <c r="AL99" s="17">
        <f t="shared" si="48"/>
        <v>0.2</v>
      </c>
      <c r="AM99" s="16">
        <f t="shared" si="49"/>
        <v>6</v>
      </c>
      <c r="AN99" s="17">
        <f t="shared" si="50"/>
        <v>0.5</v>
      </c>
      <c r="AO99" s="16">
        <f t="shared" si="51"/>
        <v>12</v>
      </c>
      <c r="AP99" s="17">
        <f t="shared" si="52"/>
        <v>0.92307692307692313</v>
      </c>
      <c r="AQ99" s="16">
        <f t="shared" si="53"/>
        <v>3</v>
      </c>
    </row>
    <row r="100" spans="1:43">
      <c r="A100" s="68" t="s">
        <v>356</v>
      </c>
      <c r="B100" s="69">
        <v>808406</v>
      </c>
      <c r="C100" s="69">
        <v>6</v>
      </c>
      <c r="D100" s="70" t="s">
        <v>301</v>
      </c>
      <c r="E100" s="70" t="s">
        <v>363</v>
      </c>
      <c r="F100" s="35" t="s">
        <v>36</v>
      </c>
      <c r="G100" s="35"/>
      <c r="H100" s="35"/>
      <c r="I100" s="35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16" t="str">
        <f t="shared" si="36"/>
        <v>Tuščias</v>
      </c>
      <c r="AA100" s="17" t="str">
        <f t="shared" si="37"/>
        <v>Tuščias</v>
      </c>
      <c r="AB100" s="17" t="str">
        <f t="shared" si="38"/>
        <v>Neatliko</v>
      </c>
      <c r="AC100" s="16" t="str">
        <f t="shared" si="39"/>
        <v>Tuščias</v>
      </c>
      <c r="AD100" s="17" t="str">
        <f t="shared" si="40"/>
        <v>Tuščias</v>
      </c>
      <c r="AE100" s="16" t="str">
        <f t="shared" si="41"/>
        <v>Tuščias</v>
      </c>
      <c r="AF100" s="17" t="str">
        <f t="shared" si="42"/>
        <v>Tuščias</v>
      </c>
      <c r="AG100" s="16" t="str">
        <f t="shared" si="43"/>
        <v>Tuščias</v>
      </c>
      <c r="AH100" s="17" t="str">
        <f t="shared" si="44"/>
        <v>Tuščias</v>
      </c>
      <c r="AI100" s="16" t="str">
        <f t="shared" si="45"/>
        <v>Tuščias</v>
      </c>
      <c r="AJ100" s="17" t="str">
        <f t="shared" si="46"/>
        <v>Tuščias</v>
      </c>
      <c r="AK100" s="16" t="str">
        <f t="shared" si="47"/>
        <v>Tuščias</v>
      </c>
      <c r="AL100" s="17" t="str">
        <f t="shared" si="48"/>
        <v>Tuščias</v>
      </c>
      <c r="AM100" s="16" t="str">
        <f t="shared" si="49"/>
        <v>Tuščias</v>
      </c>
      <c r="AN100" s="17" t="str">
        <f t="shared" si="50"/>
        <v>Tuščias</v>
      </c>
      <c r="AO100" s="16" t="str">
        <f t="shared" si="51"/>
        <v>Tuščias</v>
      </c>
      <c r="AP100" s="17" t="str">
        <f t="shared" si="52"/>
        <v>Tuščias</v>
      </c>
      <c r="AQ100" s="16" t="str">
        <f t="shared" si="53"/>
        <v>Tuščias</v>
      </c>
    </row>
    <row r="101" spans="1:43">
      <c r="A101" s="68" t="s">
        <v>356</v>
      </c>
      <c r="B101" s="69">
        <v>808407</v>
      </c>
      <c r="C101" s="69">
        <v>7</v>
      </c>
      <c r="D101" s="70" t="s">
        <v>364</v>
      </c>
      <c r="E101" s="70" t="s">
        <v>365</v>
      </c>
      <c r="F101" s="35" t="s">
        <v>32</v>
      </c>
      <c r="G101" s="35"/>
      <c r="H101" s="35"/>
      <c r="I101" s="35"/>
      <c r="J101" s="3">
        <v>2</v>
      </c>
      <c r="K101" s="3">
        <v>1</v>
      </c>
      <c r="L101" s="3">
        <v>0</v>
      </c>
      <c r="M101" s="3">
        <v>1</v>
      </c>
      <c r="N101" s="3">
        <v>1</v>
      </c>
      <c r="O101" s="3">
        <v>1</v>
      </c>
      <c r="P101" s="3">
        <v>1</v>
      </c>
      <c r="Q101" s="3">
        <v>2</v>
      </c>
      <c r="R101" s="3">
        <v>3</v>
      </c>
      <c r="S101" s="3">
        <v>2</v>
      </c>
      <c r="T101" s="3">
        <v>0</v>
      </c>
      <c r="U101" s="3">
        <v>2</v>
      </c>
      <c r="V101" s="3">
        <v>1</v>
      </c>
      <c r="W101" s="3">
        <v>1</v>
      </c>
      <c r="X101" s="3">
        <v>0</v>
      </c>
      <c r="Y101" s="3">
        <v>1</v>
      </c>
      <c r="Z101" s="16">
        <f t="shared" si="36"/>
        <v>19</v>
      </c>
      <c r="AA101" s="17">
        <f t="shared" si="37"/>
        <v>0.76</v>
      </c>
      <c r="AB101" s="17" t="str">
        <f t="shared" si="38"/>
        <v>Pagrindinis</v>
      </c>
      <c r="AC101" s="16">
        <f t="shared" si="39"/>
        <v>4</v>
      </c>
      <c r="AD101" s="17">
        <f t="shared" si="40"/>
        <v>1</v>
      </c>
      <c r="AE101" s="16">
        <f t="shared" si="41"/>
        <v>6</v>
      </c>
      <c r="AF101" s="17">
        <f t="shared" si="42"/>
        <v>0.75</v>
      </c>
      <c r="AG101" s="16">
        <f t="shared" si="43"/>
        <v>1</v>
      </c>
      <c r="AH101" s="17">
        <f t="shared" si="44"/>
        <v>0.33333333333333331</v>
      </c>
      <c r="AI101" s="16">
        <f t="shared" si="45"/>
        <v>3</v>
      </c>
      <c r="AJ101" s="17">
        <f t="shared" si="46"/>
        <v>0.6</v>
      </c>
      <c r="AK101" s="16">
        <f t="shared" si="47"/>
        <v>5</v>
      </c>
      <c r="AL101" s="17">
        <f t="shared" si="48"/>
        <v>1</v>
      </c>
      <c r="AM101" s="16">
        <f t="shared" si="49"/>
        <v>11</v>
      </c>
      <c r="AN101" s="17">
        <f t="shared" si="50"/>
        <v>0.91666666666666663</v>
      </c>
      <c r="AO101" s="16">
        <f t="shared" si="51"/>
        <v>8</v>
      </c>
      <c r="AP101" s="17">
        <f t="shared" si="52"/>
        <v>0.61538461538461542</v>
      </c>
      <c r="AQ101" s="16">
        <f t="shared" si="53"/>
        <v>4</v>
      </c>
    </row>
    <row r="102" spans="1:43">
      <c r="A102" s="68" t="s">
        <v>356</v>
      </c>
      <c r="B102" s="69">
        <v>808408</v>
      </c>
      <c r="C102" s="69">
        <v>8</v>
      </c>
      <c r="D102" s="70" t="s">
        <v>366</v>
      </c>
      <c r="E102" s="70" t="s">
        <v>367</v>
      </c>
      <c r="F102" s="35" t="s">
        <v>32</v>
      </c>
      <c r="G102" s="35"/>
      <c r="H102" s="35"/>
      <c r="I102" s="35"/>
      <c r="J102" s="3">
        <v>2</v>
      </c>
      <c r="K102" s="3">
        <v>3</v>
      </c>
      <c r="L102" s="3">
        <v>1</v>
      </c>
      <c r="M102" s="3">
        <v>0</v>
      </c>
      <c r="N102" s="3">
        <v>1</v>
      </c>
      <c r="O102" s="3">
        <v>1</v>
      </c>
      <c r="P102" s="3">
        <v>1</v>
      </c>
      <c r="Q102" s="3">
        <v>2</v>
      </c>
      <c r="R102" s="3">
        <v>0</v>
      </c>
      <c r="S102" s="3">
        <v>1</v>
      </c>
      <c r="T102" s="3">
        <v>1</v>
      </c>
      <c r="U102" s="3">
        <v>2</v>
      </c>
      <c r="V102" s="3">
        <v>1</v>
      </c>
      <c r="W102" s="3">
        <v>1</v>
      </c>
      <c r="X102" s="3">
        <v>1</v>
      </c>
      <c r="Y102" s="3">
        <v>1</v>
      </c>
      <c r="Z102" s="16">
        <f t="shared" si="36"/>
        <v>19</v>
      </c>
      <c r="AA102" s="17">
        <f t="shared" si="37"/>
        <v>0.76</v>
      </c>
      <c r="AB102" s="17" t="str">
        <f t="shared" si="38"/>
        <v>Pagrindinis</v>
      </c>
      <c r="AC102" s="16">
        <f t="shared" si="39"/>
        <v>3</v>
      </c>
      <c r="AD102" s="17">
        <f t="shared" si="40"/>
        <v>0.75</v>
      </c>
      <c r="AE102" s="16">
        <f t="shared" si="41"/>
        <v>8</v>
      </c>
      <c r="AF102" s="17">
        <f t="shared" si="42"/>
        <v>1</v>
      </c>
      <c r="AG102" s="16">
        <f t="shared" si="43"/>
        <v>2</v>
      </c>
      <c r="AH102" s="17">
        <f t="shared" si="44"/>
        <v>0.66666666666666663</v>
      </c>
      <c r="AI102" s="16">
        <f t="shared" si="45"/>
        <v>4</v>
      </c>
      <c r="AJ102" s="17">
        <f t="shared" si="46"/>
        <v>0.8</v>
      </c>
      <c r="AK102" s="16">
        <f t="shared" si="47"/>
        <v>2</v>
      </c>
      <c r="AL102" s="17">
        <f t="shared" si="48"/>
        <v>0.4</v>
      </c>
      <c r="AM102" s="16">
        <f t="shared" si="49"/>
        <v>9</v>
      </c>
      <c r="AN102" s="17">
        <f t="shared" si="50"/>
        <v>0.75</v>
      </c>
      <c r="AO102" s="16">
        <f t="shared" si="51"/>
        <v>10</v>
      </c>
      <c r="AP102" s="17">
        <f t="shared" si="52"/>
        <v>0.76923076923076927</v>
      </c>
      <c r="AQ102" s="16">
        <f t="shared" si="53"/>
        <v>4</v>
      </c>
    </row>
    <row r="103" spans="1:43">
      <c r="A103" s="68" t="s">
        <v>356</v>
      </c>
      <c r="B103" s="69">
        <v>808409</v>
      </c>
      <c r="C103" s="69">
        <v>9</v>
      </c>
      <c r="D103" s="70" t="s">
        <v>368</v>
      </c>
      <c r="E103" s="70" t="s">
        <v>369</v>
      </c>
      <c r="F103" s="35" t="s">
        <v>36</v>
      </c>
      <c r="G103" s="35"/>
      <c r="H103" s="35"/>
      <c r="I103" s="35"/>
      <c r="J103" s="3">
        <v>2</v>
      </c>
      <c r="K103" s="3">
        <v>3</v>
      </c>
      <c r="L103" s="3">
        <v>1</v>
      </c>
      <c r="M103" s="3">
        <v>1</v>
      </c>
      <c r="N103" s="3">
        <v>1</v>
      </c>
      <c r="O103" s="3">
        <v>1</v>
      </c>
      <c r="P103" s="3">
        <v>1</v>
      </c>
      <c r="Q103" s="3">
        <v>2</v>
      </c>
      <c r="R103" s="3">
        <v>0</v>
      </c>
      <c r="S103" s="3">
        <v>2</v>
      </c>
      <c r="T103" s="3">
        <v>1</v>
      </c>
      <c r="U103" s="3">
        <v>1</v>
      </c>
      <c r="V103" s="3">
        <v>1</v>
      </c>
      <c r="W103" s="3">
        <v>1</v>
      </c>
      <c r="X103" s="3">
        <v>1</v>
      </c>
      <c r="Y103" s="3">
        <v>1</v>
      </c>
      <c r="Z103" s="16">
        <f t="shared" si="36"/>
        <v>20</v>
      </c>
      <c r="AA103" s="17">
        <f t="shared" si="37"/>
        <v>0.8</v>
      </c>
      <c r="AB103" s="17" t="str">
        <f t="shared" si="38"/>
        <v>Pagrindinis</v>
      </c>
      <c r="AC103" s="16">
        <f t="shared" si="39"/>
        <v>4</v>
      </c>
      <c r="AD103" s="17">
        <f t="shared" si="40"/>
        <v>1</v>
      </c>
      <c r="AE103" s="16">
        <f t="shared" si="41"/>
        <v>7</v>
      </c>
      <c r="AF103" s="17">
        <f t="shared" si="42"/>
        <v>0.875</v>
      </c>
      <c r="AG103" s="16">
        <f t="shared" si="43"/>
        <v>2</v>
      </c>
      <c r="AH103" s="17">
        <f t="shared" si="44"/>
        <v>0.66666666666666663</v>
      </c>
      <c r="AI103" s="16">
        <f t="shared" si="45"/>
        <v>5</v>
      </c>
      <c r="AJ103" s="17">
        <f t="shared" si="46"/>
        <v>1</v>
      </c>
      <c r="AK103" s="16">
        <f t="shared" si="47"/>
        <v>2</v>
      </c>
      <c r="AL103" s="17">
        <f t="shared" si="48"/>
        <v>0.4</v>
      </c>
      <c r="AM103" s="16">
        <f t="shared" si="49"/>
        <v>8</v>
      </c>
      <c r="AN103" s="17">
        <f t="shared" si="50"/>
        <v>0.66666666666666663</v>
      </c>
      <c r="AO103" s="16">
        <f t="shared" si="51"/>
        <v>12</v>
      </c>
      <c r="AP103" s="17">
        <f t="shared" si="52"/>
        <v>0.92307692307692313</v>
      </c>
      <c r="AQ103" s="16">
        <f t="shared" si="53"/>
        <v>4</v>
      </c>
    </row>
    <row r="104" spans="1:43">
      <c r="A104" s="68" t="s">
        <v>356</v>
      </c>
      <c r="B104" s="69">
        <v>808410</v>
      </c>
      <c r="C104" s="69">
        <v>10</v>
      </c>
      <c r="D104" s="70" t="s">
        <v>33</v>
      </c>
      <c r="E104" s="70" t="s">
        <v>370</v>
      </c>
      <c r="F104" s="35" t="s">
        <v>32</v>
      </c>
      <c r="G104" s="35"/>
      <c r="H104" s="35"/>
      <c r="I104" s="35"/>
      <c r="J104" s="3">
        <v>2</v>
      </c>
      <c r="K104" s="3">
        <v>0</v>
      </c>
      <c r="L104" s="3">
        <v>0</v>
      </c>
      <c r="M104" s="3">
        <v>0</v>
      </c>
      <c r="N104" s="3">
        <v>1</v>
      </c>
      <c r="O104" s="3">
        <v>1</v>
      </c>
      <c r="P104" s="3">
        <v>0</v>
      </c>
      <c r="Q104" s="3">
        <v>1</v>
      </c>
      <c r="R104" s="3">
        <v>0</v>
      </c>
      <c r="S104" s="3">
        <v>2</v>
      </c>
      <c r="T104" s="3">
        <v>1</v>
      </c>
      <c r="U104" s="3">
        <v>2</v>
      </c>
      <c r="V104" s="3">
        <v>1</v>
      </c>
      <c r="W104" s="3">
        <v>1</v>
      </c>
      <c r="X104" s="3">
        <v>2</v>
      </c>
      <c r="Y104" s="3">
        <v>0</v>
      </c>
      <c r="Z104" s="16">
        <f t="shared" si="36"/>
        <v>14</v>
      </c>
      <c r="AA104" s="17">
        <f t="shared" si="37"/>
        <v>0.56000000000000005</v>
      </c>
      <c r="AB104" s="17" t="str">
        <f t="shared" si="38"/>
        <v>Patenkinamas</v>
      </c>
      <c r="AC104" s="16">
        <f t="shared" si="39"/>
        <v>2</v>
      </c>
      <c r="AD104" s="17">
        <f t="shared" si="40"/>
        <v>0.5</v>
      </c>
      <c r="AE104" s="16">
        <f t="shared" si="41"/>
        <v>7</v>
      </c>
      <c r="AF104" s="17">
        <f t="shared" si="42"/>
        <v>0.875</v>
      </c>
      <c r="AG104" s="16">
        <f t="shared" si="43"/>
        <v>3</v>
      </c>
      <c r="AH104" s="17">
        <f t="shared" si="44"/>
        <v>1</v>
      </c>
      <c r="AI104" s="16">
        <f t="shared" si="45"/>
        <v>1</v>
      </c>
      <c r="AJ104" s="17">
        <f t="shared" si="46"/>
        <v>0.2</v>
      </c>
      <c r="AK104" s="16">
        <f t="shared" si="47"/>
        <v>1</v>
      </c>
      <c r="AL104" s="17">
        <f t="shared" si="48"/>
        <v>0.2</v>
      </c>
      <c r="AM104" s="16">
        <f t="shared" si="49"/>
        <v>8</v>
      </c>
      <c r="AN104" s="17">
        <f t="shared" si="50"/>
        <v>0.66666666666666663</v>
      </c>
      <c r="AO104" s="16">
        <f t="shared" si="51"/>
        <v>6</v>
      </c>
      <c r="AP104" s="17">
        <f t="shared" si="52"/>
        <v>0.46153846153846156</v>
      </c>
      <c r="AQ104" s="16">
        <f t="shared" si="53"/>
        <v>2</v>
      </c>
    </row>
    <row r="105" spans="1:43">
      <c r="A105" s="68" t="s">
        <v>356</v>
      </c>
      <c r="B105" s="69">
        <v>808411</v>
      </c>
      <c r="C105" s="69">
        <v>11</v>
      </c>
      <c r="D105" s="70" t="s">
        <v>371</v>
      </c>
      <c r="E105" s="70" t="s">
        <v>372</v>
      </c>
      <c r="F105" s="35" t="s">
        <v>32</v>
      </c>
      <c r="G105" s="35"/>
      <c r="H105" s="35"/>
      <c r="I105" s="35"/>
      <c r="J105" s="3">
        <v>1</v>
      </c>
      <c r="K105" s="3">
        <v>0</v>
      </c>
      <c r="L105" s="3">
        <v>1</v>
      </c>
      <c r="M105" s="3">
        <v>1</v>
      </c>
      <c r="N105" s="3">
        <v>0</v>
      </c>
      <c r="O105" s="3">
        <v>1</v>
      </c>
      <c r="P105" s="3">
        <v>1</v>
      </c>
      <c r="Q105" s="3">
        <v>2</v>
      </c>
      <c r="R105" s="3">
        <v>0</v>
      </c>
      <c r="S105" s="3">
        <v>2</v>
      </c>
      <c r="T105" s="3">
        <v>1</v>
      </c>
      <c r="U105" s="3">
        <v>1</v>
      </c>
      <c r="V105" s="3">
        <v>1</v>
      </c>
      <c r="W105" s="3">
        <v>1</v>
      </c>
      <c r="X105" s="3">
        <v>1</v>
      </c>
      <c r="Y105" s="3">
        <v>1</v>
      </c>
      <c r="Z105" s="16">
        <f t="shared" si="36"/>
        <v>15</v>
      </c>
      <c r="AA105" s="17">
        <f t="shared" si="37"/>
        <v>0.6</v>
      </c>
      <c r="AB105" s="17" t="str">
        <f t="shared" si="38"/>
        <v>Pagrindinis</v>
      </c>
      <c r="AC105" s="16">
        <f t="shared" si="39"/>
        <v>4</v>
      </c>
      <c r="AD105" s="17">
        <f t="shared" si="40"/>
        <v>1</v>
      </c>
      <c r="AE105" s="16">
        <f t="shared" si="41"/>
        <v>6</v>
      </c>
      <c r="AF105" s="17">
        <f t="shared" si="42"/>
        <v>0.75</v>
      </c>
      <c r="AG105" s="16">
        <f t="shared" si="43"/>
        <v>2</v>
      </c>
      <c r="AH105" s="17">
        <f t="shared" si="44"/>
        <v>0.66666666666666663</v>
      </c>
      <c r="AI105" s="16">
        <f t="shared" si="45"/>
        <v>1</v>
      </c>
      <c r="AJ105" s="17">
        <f t="shared" si="46"/>
        <v>0.2</v>
      </c>
      <c r="AK105" s="16">
        <f t="shared" si="47"/>
        <v>2</v>
      </c>
      <c r="AL105" s="17">
        <f t="shared" si="48"/>
        <v>0.4</v>
      </c>
      <c r="AM105" s="16">
        <f t="shared" si="49"/>
        <v>7</v>
      </c>
      <c r="AN105" s="17">
        <f t="shared" si="50"/>
        <v>0.58333333333333337</v>
      </c>
      <c r="AO105" s="16">
        <f t="shared" si="51"/>
        <v>8</v>
      </c>
      <c r="AP105" s="17">
        <f t="shared" si="52"/>
        <v>0.61538461538461542</v>
      </c>
      <c r="AQ105" s="16">
        <f t="shared" si="53"/>
        <v>2</v>
      </c>
    </row>
    <row r="106" spans="1:43">
      <c r="A106" s="68" t="s">
        <v>356</v>
      </c>
      <c r="B106" s="69">
        <v>808412</v>
      </c>
      <c r="C106" s="69">
        <v>12</v>
      </c>
      <c r="D106" s="70" t="s">
        <v>104</v>
      </c>
      <c r="E106" s="70" t="s">
        <v>373</v>
      </c>
      <c r="F106" s="35" t="s">
        <v>32</v>
      </c>
      <c r="G106" s="35"/>
      <c r="H106" s="35"/>
      <c r="I106" s="35"/>
      <c r="J106" s="3">
        <v>0</v>
      </c>
      <c r="K106" s="3">
        <v>2</v>
      </c>
      <c r="L106" s="3">
        <v>1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0</v>
      </c>
      <c r="S106" s="3">
        <v>0</v>
      </c>
      <c r="T106" s="3">
        <v>1</v>
      </c>
      <c r="U106" s="3">
        <v>1</v>
      </c>
      <c r="V106" s="3">
        <v>1</v>
      </c>
      <c r="W106" s="3">
        <v>1</v>
      </c>
      <c r="X106" s="3">
        <v>1</v>
      </c>
      <c r="Y106" s="3">
        <v>1</v>
      </c>
      <c r="Z106" s="16">
        <f t="shared" si="36"/>
        <v>14</v>
      </c>
      <c r="AA106" s="17">
        <f t="shared" si="37"/>
        <v>0.56000000000000005</v>
      </c>
      <c r="AB106" s="17" t="str">
        <f t="shared" si="38"/>
        <v>Patenkinamas</v>
      </c>
      <c r="AC106" s="16">
        <f t="shared" si="39"/>
        <v>2</v>
      </c>
      <c r="AD106" s="17">
        <f t="shared" si="40"/>
        <v>0.5</v>
      </c>
      <c r="AE106" s="16">
        <f t="shared" si="41"/>
        <v>5</v>
      </c>
      <c r="AF106" s="17">
        <f t="shared" si="42"/>
        <v>0.625</v>
      </c>
      <c r="AG106" s="16">
        <f t="shared" si="43"/>
        <v>2</v>
      </c>
      <c r="AH106" s="17">
        <f t="shared" si="44"/>
        <v>0.66666666666666663</v>
      </c>
      <c r="AI106" s="16">
        <f t="shared" si="45"/>
        <v>4</v>
      </c>
      <c r="AJ106" s="17">
        <f t="shared" si="46"/>
        <v>0.8</v>
      </c>
      <c r="AK106" s="16">
        <f t="shared" si="47"/>
        <v>1</v>
      </c>
      <c r="AL106" s="17">
        <f t="shared" si="48"/>
        <v>0.2</v>
      </c>
      <c r="AM106" s="16">
        <f t="shared" si="49"/>
        <v>5</v>
      </c>
      <c r="AN106" s="17">
        <f t="shared" si="50"/>
        <v>0.41666666666666669</v>
      </c>
      <c r="AO106" s="16">
        <f t="shared" si="51"/>
        <v>9</v>
      </c>
      <c r="AP106" s="17">
        <f t="shared" si="52"/>
        <v>0.69230769230769229</v>
      </c>
      <c r="AQ106" s="16">
        <f t="shared" si="53"/>
        <v>2</v>
      </c>
    </row>
    <row r="107" spans="1:43">
      <c r="A107" s="68" t="s">
        <v>356</v>
      </c>
      <c r="B107" s="69">
        <v>808413</v>
      </c>
      <c r="C107" s="69">
        <v>13</v>
      </c>
      <c r="D107" s="70" t="s">
        <v>42</v>
      </c>
      <c r="E107" s="70" t="s">
        <v>374</v>
      </c>
      <c r="F107" s="35" t="s">
        <v>36</v>
      </c>
      <c r="G107" s="35"/>
      <c r="H107" s="35"/>
      <c r="I107" s="35"/>
      <c r="J107" s="3">
        <v>2</v>
      </c>
      <c r="K107" s="3">
        <v>1</v>
      </c>
      <c r="L107" s="3">
        <v>1</v>
      </c>
      <c r="M107" s="3">
        <v>1</v>
      </c>
      <c r="N107" s="3">
        <v>1</v>
      </c>
      <c r="O107" s="3">
        <v>1</v>
      </c>
      <c r="P107" s="3">
        <v>1</v>
      </c>
      <c r="Q107" s="3">
        <v>2</v>
      </c>
      <c r="R107" s="3">
        <v>0</v>
      </c>
      <c r="S107" s="3">
        <v>2</v>
      </c>
      <c r="T107" s="3">
        <v>1</v>
      </c>
      <c r="U107" s="3">
        <v>1</v>
      </c>
      <c r="V107" s="3">
        <v>1</v>
      </c>
      <c r="W107" s="3">
        <v>1</v>
      </c>
      <c r="X107" s="3">
        <v>2</v>
      </c>
      <c r="Y107" s="3">
        <v>1</v>
      </c>
      <c r="Z107" s="16">
        <f t="shared" si="36"/>
        <v>19</v>
      </c>
      <c r="AA107" s="17">
        <f t="shared" si="37"/>
        <v>0.76</v>
      </c>
      <c r="AB107" s="17" t="str">
        <f t="shared" si="38"/>
        <v>Pagrindinis</v>
      </c>
      <c r="AC107" s="16">
        <f t="shared" si="39"/>
        <v>4</v>
      </c>
      <c r="AD107" s="17">
        <f t="shared" si="40"/>
        <v>1</v>
      </c>
      <c r="AE107" s="16">
        <f t="shared" si="41"/>
        <v>7</v>
      </c>
      <c r="AF107" s="17">
        <f t="shared" si="42"/>
        <v>0.875</v>
      </c>
      <c r="AG107" s="16">
        <f t="shared" si="43"/>
        <v>3</v>
      </c>
      <c r="AH107" s="17">
        <f t="shared" si="44"/>
        <v>1</v>
      </c>
      <c r="AI107" s="16">
        <f t="shared" si="45"/>
        <v>3</v>
      </c>
      <c r="AJ107" s="17">
        <f t="shared" si="46"/>
        <v>0.6</v>
      </c>
      <c r="AK107" s="16">
        <f t="shared" si="47"/>
        <v>2</v>
      </c>
      <c r="AL107" s="17">
        <f t="shared" si="48"/>
        <v>0.4</v>
      </c>
      <c r="AM107" s="16">
        <f t="shared" si="49"/>
        <v>8</v>
      </c>
      <c r="AN107" s="17">
        <f t="shared" si="50"/>
        <v>0.66666666666666663</v>
      </c>
      <c r="AO107" s="16">
        <f t="shared" si="51"/>
        <v>11</v>
      </c>
      <c r="AP107" s="17">
        <f t="shared" si="52"/>
        <v>0.84615384615384615</v>
      </c>
      <c r="AQ107" s="16">
        <f t="shared" si="53"/>
        <v>4</v>
      </c>
    </row>
    <row r="108" spans="1:43">
      <c r="A108" s="68" t="s">
        <v>356</v>
      </c>
      <c r="B108" s="69">
        <v>808414</v>
      </c>
      <c r="C108" s="69">
        <v>14</v>
      </c>
      <c r="D108" s="70" t="s">
        <v>375</v>
      </c>
      <c r="E108" s="70" t="s">
        <v>376</v>
      </c>
      <c r="F108" s="35" t="s">
        <v>32</v>
      </c>
      <c r="G108" s="35"/>
      <c r="H108" s="35"/>
      <c r="I108" s="35"/>
      <c r="J108" s="3">
        <v>1</v>
      </c>
      <c r="K108" s="3">
        <v>1</v>
      </c>
      <c r="L108" s="3">
        <v>1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0</v>
      </c>
      <c r="S108" s="3">
        <v>1</v>
      </c>
      <c r="T108" s="3">
        <v>1</v>
      </c>
      <c r="U108" s="3">
        <v>1</v>
      </c>
      <c r="V108" s="3">
        <v>1</v>
      </c>
      <c r="W108" s="3">
        <v>1</v>
      </c>
      <c r="X108" s="3">
        <v>2</v>
      </c>
      <c r="Y108" s="3">
        <v>1</v>
      </c>
      <c r="Z108" s="16">
        <f t="shared" si="36"/>
        <v>16</v>
      </c>
      <c r="AA108" s="17">
        <f t="shared" si="37"/>
        <v>0.64</v>
      </c>
      <c r="AB108" s="17" t="str">
        <f t="shared" si="38"/>
        <v>Pagrindinis</v>
      </c>
      <c r="AC108" s="16">
        <f t="shared" si="39"/>
        <v>3</v>
      </c>
      <c r="AD108" s="17">
        <f t="shared" si="40"/>
        <v>0.75</v>
      </c>
      <c r="AE108" s="16">
        <f t="shared" si="41"/>
        <v>6</v>
      </c>
      <c r="AF108" s="17">
        <f t="shared" si="42"/>
        <v>0.75</v>
      </c>
      <c r="AG108" s="16">
        <f t="shared" si="43"/>
        <v>3</v>
      </c>
      <c r="AH108" s="17">
        <f t="shared" si="44"/>
        <v>1</v>
      </c>
      <c r="AI108" s="16">
        <f t="shared" si="45"/>
        <v>3</v>
      </c>
      <c r="AJ108" s="17">
        <f t="shared" si="46"/>
        <v>0.6</v>
      </c>
      <c r="AK108" s="16">
        <f t="shared" si="47"/>
        <v>1</v>
      </c>
      <c r="AL108" s="17">
        <f t="shared" si="48"/>
        <v>0.2</v>
      </c>
      <c r="AM108" s="16">
        <f t="shared" si="49"/>
        <v>6</v>
      </c>
      <c r="AN108" s="17">
        <f t="shared" si="50"/>
        <v>0.5</v>
      </c>
      <c r="AO108" s="16">
        <f t="shared" si="51"/>
        <v>10</v>
      </c>
      <c r="AP108" s="17">
        <f t="shared" si="52"/>
        <v>0.76923076923076927</v>
      </c>
      <c r="AQ108" s="16">
        <f t="shared" si="53"/>
        <v>3</v>
      </c>
    </row>
    <row r="109" spans="1:43">
      <c r="A109" s="68" t="s">
        <v>356</v>
      </c>
      <c r="B109" s="69">
        <v>808415</v>
      </c>
      <c r="C109" s="69">
        <v>15</v>
      </c>
      <c r="D109" s="70" t="s">
        <v>377</v>
      </c>
      <c r="E109" s="70" t="s">
        <v>378</v>
      </c>
      <c r="F109" s="35" t="s">
        <v>32</v>
      </c>
      <c r="G109" s="35"/>
      <c r="H109" s="35"/>
      <c r="I109" s="35"/>
      <c r="J109" s="3">
        <v>2</v>
      </c>
      <c r="K109" s="3">
        <v>3</v>
      </c>
      <c r="L109" s="3">
        <v>0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0</v>
      </c>
      <c r="S109" s="3">
        <v>2</v>
      </c>
      <c r="T109" s="3">
        <v>1</v>
      </c>
      <c r="U109" s="3">
        <v>2</v>
      </c>
      <c r="V109" s="3">
        <v>1</v>
      </c>
      <c r="W109" s="3">
        <v>1</v>
      </c>
      <c r="X109" s="3">
        <v>2</v>
      </c>
      <c r="Y109" s="3">
        <v>0</v>
      </c>
      <c r="Z109" s="16">
        <f t="shared" si="36"/>
        <v>19</v>
      </c>
      <c r="AA109" s="17">
        <f t="shared" si="37"/>
        <v>0.76</v>
      </c>
      <c r="AB109" s="17" t="str">
        <f t="shared" si="38"/>
        <v>Pagrindinis</v>
      </c>
      <c r="AC109" s="16">
        <f t="shared" si="39"/>
        <v>3</v>
      </c>
      <c r="AD109" s="17">
        <f t="shared" si="40"/>
        <v>0.75</v>
      </c>
      <c r="AE109" s="16">
        <f t="shared" si="41"/>
        <v>7</v>
      </c>
      <c r="AF109" s="17">
        <f t="shared" si="42"/>
        <v>0.875</v>
      </c>
      <c r="AG109" s="16">
        <f t="shared" si="43"/>
        <v>3</v>
      </c>
      <c r="AH109" s="17">
        <f t="shared" si="44"/>
        <v>1</v>
      </c>
      <c r="AI109" s="16">
        <f t="shared" si="45"/>
        <v>5</v>
      </c>
      <c r="AJ109" s="17">
        <f t="shared" si="46"/>
        <v>1</v>
      </c>
      <c r="AK109" s="16">
        <f t="shared" si="47"/>
        <v>1</v>
      </c>
      <c r="AL109" s="17">
        <f t="shared" si="48"/>
        <v>0.2</v>
      </c>
      <c r="AM109" s="16">
        <f t="shared" si="49"/>
        <v>8</v>
      </c>
      <c r="AN109" s="17">
        <f t="shared" si="50"/>
        <v>0.66666666666666663</v>
      </c>
      <c r="AO109" s="16">
        <f t="shared" si="51"/>
        <v>11</v>
      </c>
      <c r="AP109" s="17">
        <f t="shared" si="52"/>
        <v>0.84615384615384615</v>
      </c>
      <c r="AQ109" s="16">
        <f t="shared" si="53"/>
        <v>4</v>
      </c>
    </row>
    <row r="110" spans="1:43">
      <c r="A110" s="68" t="s">
        <v>356</v>
      </c>
      <c r="B110" s="69">
        <v>808416</v>
      </c>
      <c r="C110" s="69">
        <v>16</v>
      </c>
      <c r="D110" s="70" t="s">
        <v>102</v>
      </c>
      <c r="E110" s="70" t="s">
        <v>379</v>
      </c>
      <c r="F110" s="35" t="s">
        <v>36</v>
      </c>
      <c r="G110" s="35"/>
      <c r="H110" s="35"/>
      <c r="I110" s="35"/>
      <c r="J110" s="3">
        <v>1</v>
      </c>
      <c r="K110" s="3">
        <v>2</v>
      </c>
      <c r="L110" s="3">
        <v>1</v>
      </c>
      <c r="M110" s="3">
        <v>1</v>
      </c>
      <c r="N110" s="3">
        <v>1</v>
      </c>
      <c r="O110" s="3">
        <v>1</v>
      </c>
      <c r="P110" s="3">
        <v>1</v>
      </c>
      <c r="Q110" s="3">
        <v>1</v>
      </c>
      <c r="R110" s="3">
        <v>0</v>
      </c>
      <c r="S110" s="3">
        <v>2</v>
      </c>
      <c r="T110" s="3">
        <v>1</v>
      </c>
      <c r="U110" s="3">
        <v>1</v>
      </c>
      <c r="V110" s="3">
        <v>0</v>
      </c>
      <c r="W110" s="3">
        <v>1</v>
      </c>
      <c r="X110" s="3">
        <v>2</v>
      </c>
      <c r="Y110" s="3">
        <v>0</v>
      </c>
      <c r="Z110" s="16">
        <f t="shared" si="36"/>
        <v>16</v>
      </c>
      <c r="AA110" s="17">
        <f t="shared" si="37"/>
        <v>0.64</v>
      </c>
      <c r="AB110" s="17" t="str">
        <f t="shared" si="38"/>
        <v>Pagrindinis</v>
      </c>
      <c r="AC110" s="16">
        <f t="shared" si="39"/>
        <v>3</v>
      </c>
      <c r="AD110" s="17">
        <f t="shared" si="40"/>
        <v>0.75</v>
      </c>
      <c r="AE110" s="16">
        <f t="shared" si="41"/>
        <v>5</v>
      </c>
      <c r="AF110" s="17">
        <f t="shared" si="42"/>
        <v>0.625</v>
      </c>
      <c r="AG110" s="16">
        <f t="shared" si="43"/>
        <v>3</v>
      </c>
      <c r="AH110" s="17">
        <f t="shared" si="44"/>
        <v>1</v>
      </c>
      <c r="AI110" s="16">
        <f t="shared" si="45"/>
        <v>4</v>
      </c>
      <c r="AJ110" s="17">
        <f t="shared" si="46"/>
        <v>0.8</v>
      </c>
      <c r="AK110" s="16">
        <f t="shared" si="47"/>
        <v>1</v>
      </c>
      <c r="AL110" s="17">
        <f t="shared" si="48"/>
        <v>0.2</v>
      </c>
      <c r="AM110" s="16">
        <f t="shared" si="49"/>
        <v>5</v>
      </c>
      <c r="AN110" s="17">
        <f t="shared" si="50"/>
        <v>0.41666666666666669</v>
      </c>
      <c r="AO110" s="16">
        <f t="shared" si="51"/>
        <v>11</v>
      </c>
      <c r="AP110" s="17">
        <f t="shared" si="52"/>
        <v>0.84615384615384615</v>
      </c>
      <c r="AQ110" s="16">
        <f t="shared" si="53"/>
        <v>3</v>
      </c>
    </row>
    <row r="111" spans="1:43">
      <c r="A111" s="68" t="s">
        <v>356</v>
      </c>
      <c r="B111" s="69">
        <v>808417</v>
      </c>
      <c r="C111" s="69">
        <v>17</v>
      </c>
      <c r="D111" s="70" t="s">
        <v>119</v>
      </c>
      <c r="E111" s="70" t="s">
        <v>380</v>
      </c>
      <c r="F111" s="35" t="s">
        <v>32</v>
      </c>
      <c r="G111" s="35"/>
      <c r="H111" s="35"/>
      <c r="I111" s="35"/>
      <c r="J111" s="3">
        <v>2</v>
      </c>
      <c r="K111" s="3">
        <v>2</v>
      </c>
      <c r="L111" s="3">
        <v>1</v>
      </c>
      <c r="M111" s="3">
        <v>1</v>
      </c>
      <c r="N111" s="3">
        <v>1</v>
      </c>
      <c r="O111" s="3">
        <v>0</v>
      </c>
      <c r="P111" s="3">
        <v>1</v>
      </c>
      <c r="Q111" s="3">
        <v>1</v>
      </c>
      <c r="R111" s="3">
        <v>0</v>
      </c>
      <c r="S111" s="3">
        <v>2</v>
      </c>
      <c r="T111" s="3">
        <v>1</v>
      </c>
      <c r="U111" s="3">
        <v>1</v>
      </c>
      <c r="V111" s="3">
        <v>1</v>
      </c>
      <c r="W111" s="3">
        <v>0</v>
      </c>
      <c r="X111" s="3">
        <v>1</v>
      </c>
      <c r="Y111" s="3">
        <v>1</v>
      </c>
      <c r="Z111" s="16">
        <f t="shared" si="36"/>
        <v>16</v>
      </c>
      <c r="AA111" s="17">
        <f t="shared" si="37"/>
        <v>0.64</v>
      </c>
      <c r="AB111" s="17" t="str">
        <f t="shared" si="38"/>
        <v>Pagrindinis</v>
      </c>
      <c r="AC111" s="16">
        <f t="shared" si="39"/>
        <v>4</v>
      </c>
      <c r="AD111" s="17">
        <f t="shared" si="40"/>
        <v>1</v>
      </c>
      <c r="AE111" s="16">
        <f t="shared" si="41"/>
        <v>6</v>
      </c>
      <c r="AF111" s="17">
        <f t="shared" si="42"/>
        <v>0.75</v>
      </c>
      <c r="AG111" s="16">
        <f t="shared" si="43"/>
        <v>1</v>
      </c>
      <c r="AH111" s="17">
        <f t="shared" si="44"/>
        <v>0.33333333333333331</v>
      </c>
      <c r="AI111" s="16">
        <f t="shared" si="45"/>
        <v>4</v>
      </c>
      <c r="AJ111" s="17">
        <f t="shared" si="46"/>
        <v>0.8</v>
      </c>
      <c r="AK111" s="16">
        <f t="shared" si="47"/>
        <v>1</v>
      </c>
      <c r="AL111" s="17">
        <f t="shared" si="48"/>
        <v>0.2</v>
      </c>
      <c r="AM111" s="16">
        <f t="shared" si="49"/>
        <v>6</v>
      </c>
      <c r="AN111" s="17">
        <f t="shared" si="50"/>
        <v>0.5</v>
      </c>
      <c r="AO111" s="16">
        <f t="shared" si="51"/>
        <v>10</v>
      </c>
      <c r="AP111" s="17">
        <f t="shared" si="52"/>
        <v>0.76923076923076927</v>
      </c>
      <c r="AQ111" s="16">
        <f t="shared" si="53"/>
        <v>3</v>
      </c>
    </row>
    <row r="112" spans="1:43">
      <c r="A112" s="68" t="s">
        <v>356</v>
      </c>
      <c r="B112" s="69">
        <v>808418</v>
      </c>
      <c r="C112" s="69">
        <v>18</v>
      </c>
      <c r="D112" s="70" t="s">
        <v>35</v>
      </c>
      <c r="E112" s="70" t="s">
        <v>381</v>
      </c>
      <c r="F112" s="35" t="s">
        <v>32</v>
      </c>
      <c r="G112" s="35"/>
      <c r="H112" s="35"/>
      <c r="I112" s="35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16" t="str">
        <f t="shared" si="36"/>
        <v>Tuščias</v>
      </c>
      <c r="AA112" s="17" t="str">
        <f t="shared" si="37"/>
        <v>Tuščias</v>
      </c>
      <c r="AB112" s="17" t="str">
        <f t="shared" si="38"/>
        <v>Neatliko</v>
      </c>
      <c r="AC112" s="16" t="str">
        <f t="shared" si="39"/>
        <v>Tuščias</v>
      </c>
      <c r="AD112" s="17" t="str">
        <f t="shared" si="40"/>
        <v>Tuščias</v>
      </c>
      <c r="AE112" s="16" t="str">
        <f t="shared" si="41"/>
        <v>Tuščias</v>
      </c>
      <c r="AF112" s="17" t="str">
        <f t="shared" si="42"/>
        <v>Tuščias</v>
      </c>
      <c r="AG112" s="16" t="str">
        <f t="shared" si="43"/>
        <v>Tuščias</v>
      </c>
      <c r="AH112" s="17" t="str">
        <f t="shared" si="44"/>
        <v>Tuščias</v>
      </c>
      <c r="AI112" s="16" t="str">
        <f t="shared" si="45"/>
        <v>Tuščias</v>
      </c>
      <c r="AJ112" s="17" t="str">
        <f t="shared" si="46"/>
        <v>Tuščias</v>
      </c>
      <c r="AK112" s="16" t="str">
        <f t="shared" si="47"/>
        <v>Tuščias</v>
      </c>
      <c r="AL112" s="17" t="str">
        <f t="shared" si="48"/>
        <v>Tuščias</v>
      </c>
      <c r="AM112" s="16" t="str">
        <f t="shared" si="49"/>
        <v>Tuščias</v>
      </c>
      <c r="AN112" s="17" t="str">
        <f t="shared" si="50"/>
        <v>Tuščias</v>
      </c>
      <c r="AO112" s="16" t="str">
        <f t="shared" si="51"/>
        <v>Tuščias</v>
      </c>
      <c r="AP112" s="17" t="str">
        <f t="shared" si="52"/>
        <v>Tuščias</v>
      </c>
      <c r="AQ112" s="16" t="str">
        <f t="shared" si="53"/>
        <v>Tuščias</v>
      </c>
    </row>
    <row r="113" spans="1:43">
      <c r="A113" s="68" t="s">
        <v>356</v>
      </c>
      <c r="B113" s="69">
        <v>808419</v>
      </c>
      <c r="C113" s="69">
        <v>19</v>
      </c>
      <c r="D113" s="70" t="s">
        <v>382</v>
      </c>
      <c r="E113" s="70" t="s">
        <v>383</v>
      </c>
      <c r="F113" s="35" t="s">
        <v>36</v>
      </c>
      <c r="G113" s="35"/>
      <c r="H113" s="35"/>
      <c r="I113" s="35"/>
      <c r="J113" s="3">
        <v>2</v>
      </c>
      <c r="K113" s="3">
        <v>2</v>
      </c>
      <c r="L113" s="3">
        <v>1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0</v>
      </c>
      <c r="S113" s="3">
        <v>2</v>
      </c>
      <c r="T113" s="3">
        <v>1</v>
      </c>
      <c r="U113" s="3">
        <v>2</v>
      </c>
      <c r="V113" s="3">
        <v>1</v>
      </c>
      <c r="W113" s="3">
        <v>1</v>
      </c>
      <c r="X113" s="3">
        <v>2</v>
      </c>
      <c r="Y113" s="3">
        <v>1</v>
      </c>
      <c r="Z113" s="16">
        <f t="shared" si="36"/>
        <v>20</v>
      </c>
      <c r="AA113" s="17">
        <f t="shared" si="37"/>
        <v>0.8</v>
      </c>
      <c r="AB113" s="17" t="str">
        <f t="shared" si="38"/>
        <v>Pagrindinis</v>
      </c>
      <c r="AC113" s="16">
        <f t="shared" si="39"/>
        <v>4</v>
      </c>
      <c r="AD113" s="17">
        <f t="shared" si="40"/>
        <v>1</v>
      </c>
      <c r="AE113" s="16">
        <f t="shared" si="41"/>
        <v>8</v>
      </c>
      <c r="AF113" s="17">
        <f t="shared" si="42"/>
        <v>1</v>
      </c>
      <c r="AG113" s="16">
        <f t="shared" si="43"/>
        <v>3</v>
      </c>
      <c r="AH113" s="17">
        <f t="shared" si="44"/>
        <v>1</v>
      </c>
      <c r="AI113" s="16">
        <f t="shared" si="45"/>
        <v>4</v>
      </c>
      <c r="AJ113" s="17">
        <f t="shared" si="46"/>
        <v>0.8</v>
      </c>
      <c r="AK113" s="16">
        <f t="shared" si="47"/>
        <v>1</v>
      </c>
      <c r="AL113" s="17">
        <f t="shared" si="48"/>
        <v>0.2</v>
      </c>
      <c r="AM113" s="16">
        <f t="shared" si="49"/>
        <v>8</v>
      </c>
      <c r="AN113" s="17">
        <f t="shared" si="50"/>
        <v>0.66666666666666663</v>
      </c>
      <c r="AO113" s="16">
        <f t="shared" si="51"/>
        <v>12</v>
      </c>
      <c r="AP113" s="17">
        <f t="shared" si="52"/>
        <v>0.92307692307692313</v>
      </c>
      <c r="AQ113" s="16">
        <f t="shared" si="53"/>
        <v>4</v>
      </c>
    </row>
    <row r="114" spans="1:43">
      <c r="A114" s="68" t="s">
        <v>356</v>
      </c>
      <c r="B114" s="69">
        <v>808420</v>
      </c>
      <c r="C114" s="69">
        <v>20</v>
      </c>
      <c r="D114" s="70" t="s">
        <v>384</v>
      </c>
      <c r="E114" s="70" t="s">
        <v>385</v>
      </c>
      <c r="F114" s="35" t="s">
        <v>36</v>
      </c>
      <c r="G114" s="35"/>
      <c r="H114" s="35"/>
      <c r="I114" s="35"/>
      <c r="J114" s="3">
        <v>0</v>
      </c>
      <c r="K114" s="3">
        <v>0</v>
      </c>
      <c r="L114" s="3">
        <v>1</v>
      </c>
      <c r="M114" s="3">
        <v>1</v>
      </c>
      <c r="N114" s="3">
        <v>0</v>
      </c>
      <c r="O114" s="3">
        <v>0</v>
      </c>
      <c r="P114" s="3">
        <v>1</v>
      </c>
      <c r="Q114" s="3">
        <v>1</v>
      </c>
      <c r="R114" s="3">
        <v>0</v>
      </c>
      <c r="S114" s="3">
        <v>0</v>
      </c>
      <c r="T114" s="3">
        <v>1</v>
      </c>
      <c r="U114" s="3">
        <v>1</v>
      </c>
      <c r="V114" s="3">
        <v>0</v>
      </c>
      <c r="W114" s="3">
        <v>0</v>
      </c>
      <c r="X114" s="3">
        <v>0</v>
      </c>
      <c r="Y114" s="3">
        <v>0</v>
      </c>
      <c r="Z114" s="16">
        <f t="shared" si="36"/>
        <v>6</v>
      </c>
      <c r="AA114" s="17">
        <f t="shared" si="37"/>
        <v>0.24</v>
      </c>
      <c r="AB114" s="17" t="str">
        <f t="shared" si="38"/>
        <v>Nepatenkinamas</v>
      </c>
      <c r="AC114" s="16">
        <f t="shared" si="39"/>
        <v>1</v>
      </c>
      <c r="AD114" s="17">
        <f t="shared" si="40"/>
        <v>0.25</v>
      </c>
      <c r="AE114" s="16">
        <f t="shared" si="41"/>
        <v>3</v>
      </c>
      <c r="AF114" s="17">
        <f t="shared" si="42"/>
        <v>0.375</v>
      </c>
      <c r="AG114" s="16">
        <f t="shared" si="43"/>
        <v>0</v>
      </c>
      <c r="AH114" s="17">
        <f t="shared" si="44"/>
        <v>0</v>
      </c>
      <c r="AI114" s="16">
        <f t="shared" si="45"/>
        <v>1</v>
      </c>
      <c r="AJ114" s="17">
        <f t="shared" si="46"/>
        <v>0.2</v>
      </c>
      <c r="AK114" s="16">
        <f t="shared" si="47"/>
        <v>1</v>
      </c>
      <c r="AL114" s="17">
        <f t="shared" si="48"/>
        <v>0.2</v>
      </c>
      <c r="AM114" s="16">
        <f t="shared" si="49"/>
        <v>3</v>
      </c>
      <c r="AN114" s="17">
        <f t="shared" si="50"/>
        <v>0.25</v>
      </c>
      <c r="AO114" s="16">
        <f t="shared" si="51"/>
        <v>3</v>
      </c>
      <c r="AP114" s="17">
        <f t="shared" si="52"/>
        <v>0.23076923076923078</v>
      </c>
      <c r="AQ114" s="16">
        <f t="shared" si="53"/>
        <v>1</v>
      </c>
    </row>
    <row r="115" spans="1:43">
      <c r="A115" s="68" t="s">
        <v>356</v>
      </c>
      <c r="B115" s="69">
        <v>808421</v>
      </c>
      <c r="C115" s="69">
        <v>21</v>
      </c>
      <c r="D115" s="70" t="s">
        <v>108</v>
      </c>
      <c r="E115" s="70" t="s">
        <v>386</v>
      </c>
      <c r="F115" s="35" t="s">
        <v>32</v>
      </c>
      <c r="G115" s="35"/>
      <c r="H115" s="35"/>
      <c r="I115" s="35"/>
      <c r="J115" s="3">
        <v>1</v>
      </c>
      <c r="K115" s="3">
        <v>2</v>
      </c>
      <c r="L115" s="3">
        <v>1</v>
      </c>
      <c r="M115" s="3">
        <v>1</v>
      </c>
      <c r="N115" s="3">
        <v>1</v>
      </c>
      <c r="O115" s="3">
        <v>1</v>
      </c>
      <c r="P115" s="3">
        <v>1</v>
      </c>
      <c r="Q115" s="3">
        <v>0</v>
      </c>
      <c r="R115" s="3">
        <v>0</v>
      </c>
      <c r="S115" s="3">
        <v>2</v>
      </c>
      <c r="T115" s="3">
        <v>1</v>
      </c>
      <c r="U115" s="3">
        <v>2</v>
      </c>
      <c r="V115" s="3">
        <v>1</v>
      </c>
      <c r="W115" s="3">
        <v>1</v>
      </c>
      <c r="X115" s="3">
        <v>1</v>
      </c>
      <c r="Y115" s="3">
        <v>1</v>
      </c>
      <c r="Z115" s="16">
        <f t="shared" si="36"/>
        <v>17</v>
      </c>
      <c r="AA115" s="17">
        <f t="shared" si="37"/>
        <v>0.68</v>
      </c>
      <c r="AB115" s="17" t="str">
        <f t="shared" si="38"/>
        <v>Pagrindinis</v>
      </c>
      <c r="AC115" s="16">
        <f t="shared" si="39"/>
        <v>4</v>
      </c>
      <c r="AD115" s="17">
        <f t="shared" si="40"/>
        <v>1</v>
      </c>
      <c r="AE115" s="16">
        <f t="shared" si="41"/>
        <v>7</v>
      </c>
      <c r="AF115" s="17">
        <f t="shared" si="42"/>
        <v>0.875</v>
      </c>
      <c r="AG115" s="16">
        <f t="shared" si="43"/>
        <v>2</v>
      </c>
      <c r="AH115" s="17">
        <f t="shared" si="44"/>
        <v>0.66666666666666663</v>
      </c>
      <c r="AI115" s="16">
        <f t="shared" si="45"/>
        <v>4</v>
      </c>
      <c r="AJ115" s="17">
        <f t="shared" si="46"/>
        <v>0.8</v>
      </c>
      <c r="AK115" s="16">
        <f t="shared" si="47"/>
        <v>0</v>
      </c>
      <c r="AL115" s="17">
        <f t="shared" si="48"/>
        <v>0</v>
      </c>
      <c r="AM115" s="16">
        <f t="shared" si="49"/>
        <v>6</v>
      </c>
      <c r="AN115" s="17">
        <f t="shared" si="50"/>
        <v>0.5</v>
      </c>
      <c r="AO115" s="16">
        <f t="shared" si="51"/>
        <v>11</v>
      </c>
      <c r="AP115" s="17">
        <f t="shared" si="52"/>
        <v>0.84615384615384615</v>
      </c>
      <c r="AQ115" s="16">
        <f t="shared" si="53"/>
        <v>3</v>
      </c>
    </row>
    <row r="116" spans="1:43">
      <c r="A116" s="68" t="s">
        <v>356</v>
      </c>
      <c r="B116" s="69">
        <v>808422</v>
      </c>
      <c r="C116" s="69">
        <v>22</v>
      </c>
      <c r="D116" s="70" t="s">
        <v>387</v>
      </c>
      <c r="E116" s="70" t="s">
        <v>388</v>
      </c>
      <c r="F116" s="35" t="s">
        <v>36</v>
      </c>
      <c r="G116" s="35"/>
      <c r="H116" s="35"/>
      <c r="I116" s="35"/>
      <c r="J116" s="3">
        <v>2</v>
      </c>
      <c r="K116" s="3">
        <v>2</v>
      </c>
      <c r="L116" s="3">
        <v>1</v>
      </c>
      <c r="M116" s="3">
        <v>1</v>
      </c>
      <c r="N116" s="3">
        <v>1</v>
      </c>
      <c r="O116" s="3">
        <v>1</v>
      </c>
      <c r="P116" s="3">
        <v>1</v>
      </c>
      <c r="Q116" s="3">
        <v>2</v>
      </c>
      <c r="R116" s="3">
        <v>0</v>
      </c>
      <c r="S116" s="3">
        <v>1</v>
      </c>
      <c r="T116" s="3">
        <v>1</v>
      </c>
      <c r="U116" s="3">
        <v>2</v>
      </c>
      <c r="V116" s="3">
        <v>1</v>
      </c>
      <c r="W116" s="3">
        <v>1</v>
      </c>
      <c r="X116" s="3">
        <v>1</v>
      </c>
      <c r="Y116" s="3">
        <v>1</v>
      </c>
      <c r="Z116" s="16">
        <f t="shared" si="36"/>
        <v>19</v>
      </c>
      <c r="AA116" s="17">
        <f t="shared" si="37"/>
        <v>0.76</v>
      </c>
      <c r="AB116" s="17" t="str">
        <f t="shared" si="38"/>
        <v>Pagrindinis</v>
      </c>
      <c r="AC116" s="16">
        <f t="shared" si="39"/>
        <v>3</v>
      </c>
      <c r="AD116" s="17">
        <f t="shared" si="40"/>
        <v>0.75</v>
      </c>
      <c r="AE116" s="16">
        <f t="shared" si="41"/>
        <v>8</v>
      </c>
      <c r="AF116" s="17">
        <f t="shared" si="42"/>
        <v>1</v>
      </c>
      <c r="AG116" s="16">
        <f t="shared" si="43"/>
        <v>2</v>
      </c>
      <c r="AH116" s="17">
        <f t="shared" si="44"/>
        <v>0.66666666666666663</v>
      </c>
      <c r="AI116" s="16">
        <f t="shared" si="45"/>
        <v>4</v>
      </c>
      <c r="AJ116" s="17">
        <f t="shared" si="46"/>
        <v>0.8</v>
      </c>
      <c r="AK116" s="16">
        <f t="shared" si="47"/>
        <v>2</v>
      </c>
      <c r="AL116" s="17">
        <f t="shared" si="48"/>
        <v>0.4</v>
      </c>
      <c r="AM116" s="16">
        <f t="shared" si="49"/>
        <v>9</v>
      </c>
      <c r="AN116" s="17">
        <f t="shared" si="50"/>
        <v>0.75</v>
      </c>
      <c r="AO116" s="16">
        <f t="shared" si="51"/>
        <v>10</v>
      </c>
      <c r="AP116" s="17">
        <f t="shared" si="52"/>
        <v>0.76923076923076927</v>
      </c>
      <c r="AQ116" s="16">
        <f t="shared" si="53"/>
        <v>4</v>
      </c>
    </row>
    <row r="117" spans="1:43">
      <c r="A117" s="68" t="s">
        <v>356</v>
      </c>
      <c r="B117" s="69">
        <v>808423</v>
      </c>
      <c r="C117" s="69">
        <v>23</v>
      </c>
      <c r="D117" s="70" t="s">
        <v>335</v>
      </c>
      <c r="E117" s="70" t="s">
        <v>389</v>
      </c>
      <c r="F117" s="35" t="s">
        <v>36</v>
      </c>
      <c r="G117" s="35"/>
      <c r="H117" s="35"/>
      <c r="I117" s="35"/>
      <c r="J117" s="3">
        <v>2</v>
      </c>
      <c r="K117" s="3">
        <v>3</v>
      </c>
      <c r="L117" s="3">
        <v>1</v>
      </c>
      <c r="M117" s="3">
        <v>1</v>
      </c>
      <c r="N117" s="3">
        <v>1</v>
      </c>
      <c r="O117" s="3">
        <v>1</v>
      </c>
      <c r="P117" s="3">
        <v>1</v>
      </c>
      <c r="Q117" s="3">
        <v>0</v>
      </c>
      <c r="R117" s="3">
        <v>0</v>
      </c>
      <c r="S117" s="3">
        <v>2</v>
      </c>
      <c r="T117" s="3">
        <v>1</v>
      </c>
      <c r="U117" s="3">
        <v>1</v>
      </c>
      <c r="V117" s="3">
        <v>0</v>
      </c>
      <c r="W117" s="3">
        <v>1</v>
      </c>
      <c r="X117" s="3">
        <v>1</v>
      </c>
      <c r="Y117" s="3">
        <v>0</v>
      </c>
      <c r="Z117" s="16">
        <f t="shared" si="36"/>
        <v>16</v>
      </c>
      <c r="AA117" s="17">
        <f t="shared" si="37"/>
        <v>0.64</v>
      </c>
      <c r="AB117" s="17" t="str">
        <f t="shared" si="38"/>
        <v>Pagrindinis</v>
      </c>
      <c r="AC117" s="16">
        <f t="shared" si="39"/>
        <v>3</v>
      </c>
      <c r="AD117" s="17">
        <f t="shared" si="40"/>
        <v>0.75</v>
      </c>
      <c r="AE117" s="16">
        <f t="shared" si="41"/>
        <v>6</v>
      </c>
      <c r="AF117" s="17">
        <f t="shared" si="42"/>
        <v>0.75</v>
      </c>
      <c r="AG117" s="16">
        <f t="shared" si="43"/>
        <v>2</v>
      </c>
      <c r="AH117" s="17">
        <f t="shared" si="44"/>
        <v>0.66666666666666663</v>
      </c>
      <c r="AI117" s="16">
        <f t="shared" si="45"/>
        <v>5</v>
      </c>
      <c r="AJ117" s="17">
        <f t="shared" si="46"/>
        <v>1</v>
      </c>
      <c r="AK117" s="16">
        <f t="shared" si="47"/>
        <v>0</v>
      </c>
      <c r="AL117" s="17">
        <f t="shared" si="48"/>
        <v>0</v>
      </c>
      <c r="AM117" s="16">
        <f t="shared" si="49"/>
        <v>5</v>
      </c>
      <c r="AN117" s="17">
        <f t="shared" si="50"/>
        <v>0.41666666666666669</v>
      </c>
      <c r="AO117" s="16">
        <f t="shared" si="51"/>
        <v>11</v>
      </c>
      <c r="AP117" s="17">
        <f t="shared" si="52"/>
        <v>0.84615384615384615</v>
      </c>
      <c r="AQ117" s="16">
        <f t="shared" si="53"/>
        <v>3</v>
      </c>
    </row>
    <row r="118" spans="1:43">
      <c r="A118" s="68" t="s">
        <v>356</v>
      </c>
      <c r="B118" s="69">
        <v>808424</v>
      </c>
      <c r="C118" s="69">
        <v>24</v>
      </c>
      <c r="D118" s="70" t="s">
        <v>390</v>
      </c>
      <c r="E118" s="70" t="s">
        <v>391</v>
      </c>
      <c r="F118" s="35" t="s">
        <v>32</v>
      </c>
      <c r="G118" s="35"/>
      <c r="H118" s="35"/>
      <c r="I118" s="35"/>
      <c r="J118" s="3">
        <v>2</v>
      </c>
      <c r="K118" s="3">
        <v>2</v>
      </c>
      <c r="L118" s="3">
        <v>1</v>
      </c>
      <c r="M118" s="3">
        <v>0</v>
      </c>
      <c r="N118" s="3">
        <v>1</v>
      </c>
      <c r="O118" s="3">
        <v>1</v>
      </c>
      <c r="P118" s="3">
        <v>1</v>
      </c>
      <c r="Q118" s="3">
        <v>1</v>
      </c>
      <c r="R118" s="3">
        <v>0</v>
      </c>
      <c r="S118" s="3">
        <v>2</v>
      </c>
      <c r="T118" s="3">
        <v>1</v>
      </c>
      <c r="U118" s="3">
        <v>2</v>
      </c>
      <c r="V118" s="3">
        <v>1</v>
      </c>
      <c r="W118" s="3">
        <v>0</v>
      </c>
      <c r="X118" s="3">
        <v>1</v>
      </c>
      <c r="Y118" s="3">
        <v>0</v>
      </c>
      <c r="Z118" s="16">
        <f t="shared" si="36"/>
        <v>16</v>
      </c>
      <c r="AA118" s="17">
        <f t="shared" si="37"/>
        <v>0.64</v>
      </c>
      <c r="AB118" s="17" t="str">
        <f t="shared" si="38"/>
        <v>Pagrindinis</v>
      </c>
      <c r="AC118" s="16">
        <f t="shared" si="39"/>
        <v>3</v>
      </c>
      <c r="AD118" s="17">
        <f t="shared" si="40"/>
        <v>0.75</v>
      </c>
      <c r="AE118" s="16">
        <f t="shared" si="41"/>
        <v>7</v>
      </c>
      <c r="AF118" s="17">
        <f t="shared" si="42"/>
        <v>0.875</v>
      </c>
      <c r="AG118" s="16">
        <f t="shared" si="43"/>
        <v>2</v>
      </c>
      <c r="AH118" s="17">
        <f t="shared" si="44"/>
        <v>0.66666666666666663</v>
      </c>
      <c r="AI118" s="16">
        <f t="shared" si="45"/>
        <v>3</v>
      </c>
      <c r="AJ118" s="17">
        <f t="shared" si="46"/>
        <v>0.6</v>
      </c>
      <c r="AK118" s="16">
        <f t="shared" si="47"/>
        <v>1</v>
      </c>
      <c r="AL118" s="17">
        <f t="shared" si="48"/>
        <v>0.2</v>
      </c>
      <c r="AM118" s="16">
        <f t="shared" si="49"/>
        <v>7</v>
      </c>
      <c r="AN118" s="17">
        <f t="shared" si="50"/>
        <v>0.58333333333333337</v>
      </c>
      <c r="AO118" s="16">
        <f t="shared" si="51"/>
        <v>9</v>
      </c>
      <c r="AP118" s="17">
        <f t="shared" si="52"/>
        <v>0.69230769230769229</v>
      </c>
      <c r="AQ118" s="16">
        <f t="shared" si="53"/>
        <v>3</v>
      </c>
    </row>
    <row r="119" spans="1:43">
      <c r="A119" s="68" t="s">
        <v>356</v>
      </c>
      <c r="B119" s="69">
        <v>808425</v>
      </c>
      <c r="C119" s="69">
        <v>25</v>
      </c>
      <c r="D119" s="70" t="s">
        <v>392</v>
      </c>
      <c r="E119" s="70" t="s">
        <v>393</v>
      </c>
      <c r="F119" s="35" t="s">
        <v>32</v>
      </c>
      <c r="G119" s="35"/>
      <c r="H119" s="35"/>
      <c r="I119" s="35"/>
      <c r="J119" s="3">
        <v>0</v>
      </c>
      <c r="K119" s="3">
        <v>2</v>
      </c>
      <c r="L119" s="3">
        <v>1</v>
      </c>
      <c r="M119" s="3">
        <v>0</v>
      </c>
      <c r="N119" s="3">
        <v>1</v>
      </c>
      <c r="O119" s="3">
        <v>0</v>
      </c>
      <c r="P119" s="3">
        <v>0</v>
      </c>
      <c r="Q119" s="3">
        <v>1</v>
      </c>
      <c r="R119" s="3">
        <v>0</v>
      </c>
      <c r="S119" s="3">
        <v>1</v>
      </c>
      <c r="T119" s="3">
        <v>1</v>
      </c>
      <c r="U119" s="3">
        <v>2</v>
      </c>
      <c r="V119" s="3">
        <v>1</v>
      </c>
      <c r="W119" s="3">
        <v>1</v>
      </c>
      <c r="X119" s="3">
        <v>2</v>
      </c>
      <c r="Y119" s="3">
        <v>0</v>
      </c>
      <c r="Z119" s="16">
        <f t="shared" si="36"/>
        <v>13</v>
      </c>
      <c r="AA119" s="17">
        <f t="shared" si="37"/>
        <v>0.52</v>
      </c>
      <c r="AB119" s="17" t="str">
        <f t="shared" si="38"/>
        <v>Patenkinamas</v>
      </c>
      <c r="AC119" s="16">
        <f t="shared" si="39"/>
        <v>1</v>
      </c>
      <c r="AD119" s="17">
        <f t="shared" si="40"/>
        <v>0.25</v>
      </c>
      <c r="AE119" s="16">
        <f t="shared" si="41"/>
        <v>6</v>
      </c>
      <c r="AF119" s="17">
        <f t="shared" si="42"/>
        <v>0.75</v>
      </c>
      <c r="AG119" s="16">
        <f t="shared" si="43"/>
        <v>2</v>
      </c>
      <c r="AH119" s="17">
        <f t="shared" si="44"/>
        <v>0.66666666666666663</v>
      </c>
      <c r="AI119" s="16">
        <f t="shared" si="45"/>
        <v>3</v>
      </c>
      <c r="AJ119" s="17">
        <f t="shared" si="46"/>
        <v>0.6</v>
      </c>
      <c r="AK119" s="16">
        <f t="shared" si="47"/>
        <v>1</v>
      </c>
      <c r="AL119" s="17">
        <f t="shared" si="48"/>
        <v>0.2</v>
      </c>
      <c r="AM119" s="16">
        <f t="shared" si="49"/>
        <v>6</v>
      </c>
      <c r="AN119" s="17">
        <f t="shared" si="50"/>
        <v>0.5</v>
      </c>
      <c r="AO119" s="16">
        <f t="shared" si="51"/>
        <v>7</v>
      </c>
      <c r="AP119" s="17">
        <f t="shared" si="52"/>
        <v>0.53846153846153844</v>
      </c>
      <c r="AQ119" s="16">
        <f t="shared" si="53"/>
        <v>2</v>
      </c>
    </row>
    <row r="120" spans="1:43">
      <c r="A120" s="68" t="s">
        <v>356</v>
      </c>
      <c r="B120" s="69">
        <v>808426</v>
      </c>
      <c r="C120" s="69">
        <v>26</v>
      </c>
      <c r="D120" s="70" t="s">
        <v>394</v>
      </c>
      <c r="E120" s="70" t="s">
        <v>395</v>
      </c>
      <c r="F120" s="35" t="s">
        <v>36</v>
      </c>
      <c r="G120" s="35"/>
      <c r="H120" s="35"/>
      <c r="I120" s="35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16" t="str">
        <f t="shared" si="36"/>
        <v>Tuščias</v>
      </c>
      <c r="AA120" s="17" t="str">
        <f t="shared" si="37"/>
        <v>Tuščias</v>
      </c>
      <c r="AB120" s="17" t="str">
        <f t="shared" si="38"/>
        <v>Neatliko</v>
      </c>
      <c r="AC120" s="16" t="str">
        <f t="shared" si="39"/>
        <v>Tuščias</v>
      </c>
      <c r="AD120" s="17" t="str">
        <f t="shared" si="40"/>
        <v>Tuščias</v>
      </c>
      <c r="AE120" s="16" t="str">
        <f t="shared" si="41"/>
        <v>Tuščias</v>
      </c>
      <c r="AF120" s="17" t="str">
        <f t="shared" si="42"/>
        <v>Tuščias</v>
      </c>
      <c r="AG120" s="16" t="str">
        <f t="shared" si="43"/>
        <v>Tuščias</v>
      </c>
      <c r="AH120" s="17" t="str">
        <f t="shared" si="44"/>
        <v>Tuščias</v>
      </c>
      <c r="AI120" s="16" t="str">
        <f t="shared" si="45"/>
        <v>Tuščias</v>
      </c>
      <c r="AJ120" s="17" t="str">
        <f t="shared" si="46"/>
        <v>Tuščias</v>
      </c>
      <c r="AK120" s="16" t="str">
        <f t="shared" si="47"/>
        <v>Tuščias</v>
      </c>
      <c r="AL120" s="17" t="str">
        <f t="shared" si="48"/>
        <v>Tuščias</v>
      </c>
      <c r="AM120" s="16" t="str">
        <f t="shared" si="49"/>
        <v>Tuščias</v>
      </c>
      <c r="AN120" s="17" t="str">
        <f t="shared" si="50"/>
        <v>Tuščias</v>
      </c>
      <c r="AO120" s="16" t="str">
        <f t="shared" si="51"/>
        <v>Tuščias</v>
      </c>
      <c r="AP120" s="17" t="str">
        <f t="shared" si="52"/>
        <v>Tuščias</v>
      </c>
      <c r="AQ120" s="16" t="str">
        <f t="shared" si="53"/>
        <v>Tuščias</v>
      </c>
    </row>
    <row r="121" spans="1:43">
      <c r="A121" s="68" t="s">
        <v>356</v>
      </c>
      <c r="B121" s="69">
        <v>808427</v>
      </c>
      <c r="C121" s="69">
        <v>27</v>
      </c>
      <c r="D121" s="70" t="s">
        <v>243</v>
      </c>
      <c r="E121" s="70" t="s">
        <v>258</v>
      </c>
      <c r="F121" s="35" t="s">
        <v>36</v>
      </c>
      <c r="G121" s="35"/>
      <c r="H121" s="35"/>
      <c r="I121" s="35"/>
      <c r="J121" s="3">
        <v>2</v>
      </c>
      <c r="K121" s="3">
        <v>2</v>
      </c>
      <c r="L121" s="3">
        <v>1</v>
      </c>
      <c r="M121" s="3">
        <v>1</v>
      </c>
      <c r="N121" s="3">
        <v>1</v>
      </c>
      <c r="O121" s="3">
        <v>1</v>
      </c>
      <c r="P121" s="3">
        <v>1</v>
      </c>
      <c r="Q121" s="3">
        <v>1</v>
      </c>
      <c r="R121" s="3">
        <v>0</v>
      </c>
      <c r="S121" s="3">
        <v>2</v>
      </c>
      <c r="T121" s="3">
        <v>1</v>
      </c>
      <c r="U121" s="3">
        <v>2</v>
      </c>
      <c r="V121" s="3">
        <v>1</v>
      </c>
      <c r="W121" s="3">
        <v>1</v>
      </c>
      <c r="X121" s="3">
        <v>2</v>
      </c>
      <c r="Y121" s="3">
        <v>1</v>
      </c>
      <c r="Z121" s="16">
        <f t="shared" si="36"/>
        <v>20</v>
      </c>
      <c r="AA121" s="17">
        <f t="shared" si="37"/>
        <v>0.8</v>
      </c>
      <c r="AB121" s="17" t="str">
        <f t="shared" si="38"/>
        <v>Pagrindinis</v>
      </c>
      <c r="AC121" s="16">
        <f t="shared" si="39"/>
        <v>4</v>
      </c>
      <c r="AD121" s="17">
        <f t="shared" si="40"/>
        <v>1</v>
      </c>
      <c r="AE121" s="16">
        <f t="shared" si="41"/>
        <v>8</v>
      </c>
      <c r="AF121" s="17">
        <f t="shared" si="42"/>
        <v>1</v>
      </c>
      <c r="AG121" s="16">
        <f t="shared" si="43"/>
        <v>3</v>
      </c>
      <c r="AH121" s="17">
        <f t="shared" si="44"/>
        <v>1</v>
      </c>
      <c r="AI121" s="16">
        <f t="shared" si="45"/>
        <v>4</v>
      </c>
      <c r="AJ121" s="17">
        <f t="shared" si="46"/>
        <v>0.8</v>
      </c>
      <c r="AK121" s="16">
        <f t="shared" si="47"/>
        <v>1</v>
      </c>
      <c r="AL121" s="17">
        <f t="shared" si="48"/>
        <v>0.2</v>
      </c>
      <c r="AM121" s="16">
        <f t="shared" si="49"/>
        <v>8</v>
      </c>
      <c r="AN121" s="17">
        <f t="shared" si="50"/>
        <v>0.66666666666666663</v>
      </c>
      <c r="AO121" s="16">
        <f t="shared" si="51"/>
        <v>12</v>
      </c>
      <c r="AP121" s="17">
        <f t="shared" si="52"/>
        <v>0.92307692307692313</v>
      </c>
      <c r="AQ121" s="16">
        <f t="shared" si="53"/>
        <v>4</v>
      </c>
    </row>
    <row r="122" spans="1:43">
      <c r="A122" s="68" t="s">
        <v>356</v>
      </c>
      <c r="B122" s="69">
        <v>808428</v>
      </c>
      <c r="C122" s="69">
        <v>28</v>
      </c>
      <c r="D122" s="70" t="s">
        <v>33</v>
      </c>
      <c r="E122" s="70" t="s">
        <v>396</v>
      </c>
      <c r="F122" s="35" t="s">
        <v>32</v>
      </c>
      <c r="G122" s="35"/>
      <c r="H122" s="35"/>
      <c r="I122" s="35"/>
      <c r="J122" s="3">
        <v>2</v>
      </c>
      <c r="K122" s="3">
        <v>3</v>
      </c>
      <c r="L122" s="3">
        <v>1</v>
      </c>
      <c r="M122" s="3">
        <v>1</v>
      </c>
      <c r="N122" s="3">
        <v>1</v>
      </c>
      <c r="O122" s="3">
        <v>1</v>
      </c>
      <c r="P122" s="3">
        <v>1</v>
      </c>
      <c r="Q122" s="3">
        <v>1</v>
      </c>
      <c r="R122" s="3">
        <v>1</v>
      </c>
      <c r="S122" s="3">
        <v>2</v>
      </c>
      <c r="T122" s="3">
        <v>1</v>
      </c>
      <c r="U122" s="3">
        <v>1</v>
      </c>
      <c r="V122" s="3">
        <v>1</v>
      </c>
      <c r="W122" s="3">
        <v>0</v>
      </c>
      <c r="X122" s="3">
        <v>2</v>
      </c>
      <c r="Y122" s="3">
        <v>1</v>
      </c>
      <c r="Z122" s="16">
        <f t="shared" si="36"/>
        <v>20</v>
      </c>
      <c r="AA122" s="17">
        <f t="shared" si="37"/>
        <v>0.8</v>
      </c>
      <c r="AB122" s="17" t="str">
        <f t="shared" si="38"/>
        <v>Pagrindinis</v>
      </c>
      <c r="AC122" s="16">
        <f t="shared" si="39"/>
        <v>4</v>
      </c>
      <c r="AD122" s="17">
        <f t="shared" si="40"/>
        <v>1</v>
      </c>
      <c r="AE122" s="16">
        <f t="shared" si="41"/>
        <v>6</v>
      </c>
      <c r="AF122" s="17">
        <f t="shared" si="42"/>
        <v>0.75</v>
      </c>
      <c r="AG122" s="16">
        <f t="shared" si="43"/>
        <v>3</v>
      </c>
      <c r="AH122" s="17">
        <f t="shared" si="44"/>
        <v>1</v>
      </c>
      <c r="AI122" s="16">
        <f t="shared" si="45"/>
        <v>5</v>
      </c>
      <c r="AJ122" s="17">
        <f t="shared" si="46"/>
        <v>1</v>
      </c>
      <c r="AK122" s="16">
        <f t="shared" si="47"/>
        <v>2</v>
      </c>
      <c r="AL122" s="17">
        <f t="shared" si="48"/>
        <v>0.4</v>
      </c>
      <c r="AM122" s="16">
        <f t="shared" si="49"/>
        <v>7</v>
      </c>
      <c r="AN122" s="17">
        <f t="shared" si="50"/>
        <v>0.58333333333333337</v>
      </c>
      <c r="AO122" s="16">
        <f t="shared" si="51"/>
        <v>13</v>
      </c>
      <c r="AP122" s="17">
        <f t="shared" si="52"/>
        <v>1</v>
      </c>
      <c r="AQ122" s="16">
        <f t="shared" si="53"/>
        <v>4</v>
      </c>
    </row>
    <row r="123" spans="1:43">
      <c r="A123" s="68" t="s">
        <v>397</v>
      </c>
      <c r="B123" s="69">
        <v>808501</v>
      </c>
      <c r="C123" s="69">
        <v>1</v>
      </c>
      <c r="D123" s="70" t="s">
        <v>40</v>
      </c>
      <c r="E123" s="70" t="s">
        <v>398</v>
      </c>
      <c r="F123" s="35" t="s">
        <v>36</v>
      </c>
      <c r="G123" s="35"/>
      <c r="H123" s="35"/>
      <c r="I123" s="35"/>
      <c r="J123" s="3">
        <v>2</v>
      </c>
      <c r="K123" s="3">
        <v>2</v>
      </c>
      <c r="L123" s="3">
        <v>1</v>
      </c>
      <c r="M123" s="3">
        <v>1</v>
      </c>
      <c r="N123" s="3">
        <v>1</v>
      </c>
      <c r="O123" s="3">
        <v>1</v>
      </c>
      <c r="P123" s="3">
        <v>1</v>
      </c>
      <c r="Q123" s="3">
        <v>1</v>
      </c>
      <c r="R123" s="3">
        <v>0</v>
      </c>
      <c r="S123" s="3">
        <v>1</v>
      </c>
      <c r="T123" s="3">
        <v>1</v>
      </c>
      <c r="U123" s="3">
        <v>2</v>
      </c>
      <c r="V123" s="3">
        <v>1</v>
      </c>
      <c r="W123" s="3">
        <v>1</v>
      </c>
      <c r="X123" s="3">
        <v>1</v>
      </c>
      <c r="Y123" s="3">
        <v>0</v>
      </c>
      <c r="Z123" s="16">
        <f t="shared" si="36"/>
        <v>17</v>
      </c>
      <c r="AA123" s="17">
        <f t="shared" si="37"/>
        <v>0.68</v>
      </c>
      <c r="AB123" s="17" t="str">
        <f t="shared" si="38"/>
        <v>Pagrindinis</v>
      </c>
      <c r="AC123" s="16">
        <f t="shared" si="39"/>
        <v>2</v>
      </c>
      <c r="AD123" s="17">
        <f t="shared" si="40"/>
        <v>0.5</v>
      </c>
      <c r="AE123" s="16">
        <f t="shared" si="41"/>
        <v>8</v>
      </c>
      <c r="AF123" s="17">
        <f t="shared" si="42"/>
        <v>1</v>
      </c>
      <c r="AG123" s="16">
        <f t="shared" si="43"/>
        <v>2</v>
      </c>
      <c r="AH123" s="17">
        <f t="shared" si="44"/>
        <v>0.66666666666666663</v>
      </c>
      <c r="AI123" s="16">
        <f t="shared" si="45"/>
        <v>4</v>
      </c>
      <c r="AJ123" s="17">
        <f t="shared" si="46"/>
        <v>0.8</v>
      </c>
      <c r="AK123" s="16">
        <f t="shared" si="47"/>
        <v>1</v>
      </c>
      <c r="AL123" s="17">
        <f t="shared" si="48"/>
        <v>0.2</v>
      </c>
      <c r="AM123" s="16">
        <f t="shared" si="49"/>
        <v>8</v>
      </c>
      <c r="AN123" s="17">
        <f t="shared" si="50"/>
        <v>0.66666666666666663</v>
      </c>
      <c r="AO123" s="16">
        <f t="shared" si="51"/>
        <v>9</v>
      </c>
      <c r="AP123" s="17">
        <f t="shared" si="52"/>
        <v>0.69230769230769229</v>
      </c>
      <c r="AQ123" s="16">
        <f t="shared" si="53"/>
        <v>3</v>
      </c>
    </row>
    <row r="124" spans="1:43">
      <c r="A124" s="68" t="s">
        <v>397</v>
      </c>
      <c r="B124" s="69">
        <v>808502</v>
      </c>
      <c r="C124" s="69">
        <v>2</v>
      </c>
      <c r="D124" s="70" t="s">
        <v>115</v>
      </c>
      <c r="E124" s="70" t="s">
        <v>399</v>
      </c>
      <c r="F124" s="35" t="s">
        <v>32</v>
      </c>
      <c r="G124" s="35"/>
      <c r="H124" s="35"/>
      <c r="I124" s="35"/>
      <c r="J124" s="3">
        <v>1</v>
      </c>
      <c r="K124" s="3">
        <v>1</v>
      </c>
      <c r="L124" s="3">
        <v>1</v>
      </c>
      <c r="M124" s="3">
        <v>1</v>
      </c>
      <c r="N124" s="3">
        <v>1</v>
      </c>
      <c r="O124" s="3">
        <v>0</v>
      </c>
      <c r="P124" s="3">
        <v>1</v>
      </c>
      <c r="Q124" s="3">
        <v>1</v>
      </c>
      <c r="R124" s="3">
        <v>0</v>
      </c>
      <c r="S124" s="3">
        <v>2</v>
      </c>
      <c r="T124" s="3">
        <v>1</v>
      </c>
      <c r="U124" s="3">
        <v>1</v>
      </c>
      <c r="V124" s="3">
        <v>1</v>
      </c>
      <c r="W124" s="3">
        <v>1</v>
      </c>
      <c r="X124" s="3">
        <v>1</v>
      </c>
      <c r="Y124" s="3">
        <v>1</v>
      </c>
      <c r="Z124" s="16">
        <f t="shared" si="36"/>
        <v>15</v>
      </c>
      <c r="AA124" s="17">
        <f t="shared" si="37"/>
        <v>0.6</v>
      </c>
      <c r="AB124" s="17" t="str">
        <f t="shared" si="38"/>
        <v>Pagrindinis</v>
      </c>
      <c r="AC124" s="16">
        <f t="shared" si="39"/>
        <v>4</v>
      </c>
      <c r="AD124" s="17">
        <f t="shared" si="40"/>
        <v>1</v>
      </c>
      <c r="AE124" s="16">
        <f t="shared" si="41"/>
        <v>6</v>
      </c>
      <c r="AF124" s="17">
        <f t="shared" si="42"/>
        <v>0.75</v>
      </c>
      <c r="AG124" s="16">
        <f t="shared" si="43"/>
        <v>1</v>
      </c>
      <c r="AH124" s="17">
        <f t="shared" si="44"/>
        <v>0.33333333333333331</v>
      </c>
      <c r="AI124" s="16">
        <f t="shared" si="45"/>
        <v>3</v>
      </c>
      <c r="AJ124" s="17">
        <f t="shared" si="46"/>
        <v>0.6</v>
      </c>
      <c r="AK124" s="16">
        <f t="shared" si="47"/>
        <v>1</v>
      </c>
      <c r="AL124" s="17">
        <f t="shared" si="48"/>
        <v>0.2</v>
      </c>
      <c r="AM124" s="16">
        <f t="shared" si="49"/>
        <v>6</v>
      </c>
      <c r="AN124" s="17">
        <f t="shared" si="50"/>
        <v>0.5</v>
      </c>
      <c r="AO124" s="16">
        <f t="shared" si="51"/>
        <v>9</v>
      </c>
      <c r="AP124" s="17">
        <f t="shared" si="52"/>
        <v>0.69230769230769229</v>
      </c>
      <c r="AQ124" s="16">
        <f t="shared" si="53"/>
        <v>2</v>
      </c>
    </row>
    <row r="125" spans="1:43">
      <c r="A125" s="68" t="s">
        <v>397</v>
      </c>
      <c r="B125" s="69">
        <v>808503</v>
      </c>
      <c r="C125" s="69">
        <v>3</v>
      </c>
      <c r="D125" s="70" t="s">
        <v>105</v>
      </c>
      <c r="E125" s="70" t="s">
        <v>400</v>
      </c>
      <c r="F125" s="35" t="s">
        <v>36</v>
      </c>
      <c r="G125" s="35"/>
      <c r="H125" s="35"/>
      <c r="I125" s="35"/>
      <c r="J125" s="3">
        <v>2</v>
      </c>
      <c r="K125" s="3">
        <v>2</v>
      </c>
      <c r="L125" s="3">
        <v>0</v>
      </c>
      <c r="M125" s="3">
        <v>0</v>
      </c>
      <c r="N125" s="3">
        <v>1</v>
      </c>
      <c r="O125" s="3">
        <v>1</v>
      </c>
      <c r="P125" s="3">
        <v>1</v>
      </c>
      <c r="Q125" s="3">
        <v>2</v>
      </c>
      <c r="R125" s="3">
        <v>0</v>
      </c>
      <c r="S125" s="3">
        <v>1</v>
      </c>
      <c r="T125" s="3">
        <v>1</v>
      </c>
      <c r="U125" s="3">
        <v>2</v>
      </c>
      <c r="V125" s="3">
        <v>1</v>
      </c>
      <c r="W125" s="3">
        <v>1</v>
      </c>
      <c r="X125" s="3">
        <v>2</v>
      </c>
      <c r="Y125" s="3">
        <v>1</v>
      </c>
      <c r="Z125" s="16">
        <f t="shared" si="36"/>
        <v>18</v>
      </c>
      <c r="AA125" s="17">
        <f t="shared" si="37"/>
        <v>0.72</v>
      </c>
      <c r="AB125" s="17" t="str">
        <f t="shared" si="38"/>
        <v>Pagrindinis</v>
      </c>
      <c r="AC125" s="16">
        <f t="shared" si="39"/>
        <v>3</v>
      </c>
      <c r="AD125" s="17">
        <f t="shared" si="40"/>
        <v>0.75</v>
      </c>
      <c r="AE125" s="16">
        <f t="shared" si="41"/>
        <v>7</v>
      </c>
      <c r="AF125" s="17">
        <f t="shared" si="42"/>
        <v>0.875</v>
      </c>
      <c r="AG125" s="16">
        <f t="shared" si="43"/>
        <v>3</v>
      </c>
      <c r="AH125" s="17">
        <f t="shared" si="44"/>
        <v>1</v>
      </c>
      <c r="AI125" s="16">
        <f t="shared" si="45"/>
        <v>3</v>
      </c>
      <c r="AJ125" s="17">
        <f t="shared" si="46"/>
        <v>0.6</v>
      </c>
      <c r="AK125" s="16">
        <f t="shared" si="47"/>
        <v>2</v>
      </c>
      <c r="AL125" s="17">
        <f t="shared" si="48"/>
        <v>0.4</v>
      </c>
      <c r="AM125" s="16">
        <f t="shared" si="49"/>
        <v>9</v>
      </c>
      <c r="AN125" s="17">
        <f t="shared" si="50"/>
        <v>0.75</v>
      </c>
      <c r="AO125" s="16">
        <f t="shared" si="51"/>
        <v>9</v>
      </c>
      <c r="AP125" s="17">
        <f t="shared" si="52"/>
        <v>0.69230769230769229</v>
      </c>
      <c r="AQ125" s="16">
        <f t="shared" si="53"/>
        <v>3</v>
      </c>
    </row>
    <row r="126" spans="1:43">
      <c r="A126" s="68" t="s">
        <v>397</v>
      </c>
      <c r="B126" s="69">
        <v>808504</v>
      </c>
      <c r="C126" s="69">
        <v>4</v>
      </c>
      <c r="D126" s="70" t="s">
        <v>401</v>
      </c>
      <c r="E126" s="70" t="s">
        <v>402</v>
      </c>
      <c r="F126" s="35" t="s">
        <v>32</v>
      </c>
      <c r="G126" s="35"/>
      <c r="H126" s="35"/>
      <c r="I126" s="35"/>
      <c r="J126" s="3">
        <v>2</v>
      </c>
      <c r="K126" s="3">
        <v>1</v>
      </c>
      <c r="L126" s="3">
        <v>1</v>
      </c>
      <c r="M126" s="3">
        <v>1</v>
      </c>
      <c r="N126" s="3">
        <v>1</v>
      </c>
      <c r="O126" s="3">
        <v>1</v>
      </c>
      <c r="P126" s="3">
        <v>1</v>
      </c>
      <c r="Q126" s="3">
        <v>2</v>
      </c>
      <c r="R126" s="3">
        <v>2</v>
      </c>
      <c r="S126" s="3">
        <v>2</v>
      </c>
      <c r="T126" s="3">
        <v>1</v>
      </c>
      <c r="U126" s="3">
        <v>1</v>
      </c>
      <c r="V126" s="3">
        <v>1</v>
      </c>
      <c r="W126" s="3">
        <v>1</v>
      </c>
      <c r="X126" s="3">
        <v>1</v>
      </c>
      <c r="Y126" s="3">
        <v>0</v>
      </c>
      <c r="Z126" s="16">
        <f t="shared" si="36"/>
        <v>19</v>
      </c>
      <c r="AA126" s="17">
        <f t="shared" si="37"/>
        <v>0.76</v>
      </c>
      <c r="AB126" s="17" t="str">
        <f t="shared" si="38"/>
        <v>Pagrindinis</v>
      </c>
      <c r="AC126" s="16">
        <f t="shared" si="39"/>
        <v>3</v>
      </c>
      <c r="AD126" s="17">
        <f t="shared" si="40"/>
        <v>0.75</v>
      </c>
      <c r="AE126" s="16">
        <f t="shared" si="41"/>
        <v>7</v>
      </c>
      <c r="AF126" s="17">
        <f t="shared" si="42"/>
        <v>0.875</v>
      </c>
      <c r="AG126" s="16">
        <f t="shared" si="43"/>
        <v>2</v>
      </c>
      <c r="AH126" s="17">
        <f t="shared" si="44"/>
        <v>0.66666666666666663</v>
      </c>
      <c r="AI126" s="16">
        <f t="shared" si="45"/>
        <v>3</v>
      </c>
      <c r="AJ126" s="17">
        <f t="shared" si="46"/>
        <v>0.6</v>
      </c>
      <c r="AK126" s="16">
        <f t="shared" si="47"/>
        <v>4</v>
      </c>
      <c r="AL126" s="17">
        <f t="shared" si="48"/>
        <v>0.8</v>
      </c>
      <c r="AM126" s="16">
        <f t="shared" si="49"/>
        <v>10</v>
      </c>
      <c r="AN126" s="17">
        <f t="shared" si="50"/>
        <v>0.83333333333333337</v>
      </c>
      <c r="AO126" s="16">
        <f t="shared" si="51"/>
        <v>9</v>
      </c>
      <c r="AP126" s="17">
        <f t="shared" si="52"/>
        <v>0.69230769230769229</v>
      </c>
      <c r="AQ126" s="16">
        <f t="shared" si="53"/>
        <v>4</v>
      </c>
    </row>
    <row r="127" spans="1:43">
      <c r="A127" s="68" t="s">
        <v>397</v>
      </c>
      <c r="B127" s="69">
        <v>808505</v>
      </c>
      <c r="C127" s="69">
        <v>5</v>
      </c>
      <c r="D127" s="70" t="s">
        <v>403</v>
      </c>
      <c r="E127" s="70" t="s">
        <v>404</v>
      </c>
      <c r="F127" s="35" t="s">
        <v>36</v>
      </c>
      <c r="G127" s="35"/>
      <c r="H127" s="35"/>
      <c r="I127" s="35"/>
      <c r="J127" s="3">
        <v>2</v>
      </c>
      <c r="K127" s="3">
        <v>0</v>
      </c>
      <c r="L127" s="3">
        <v>0</v>
      </c>
      <c r="M127" s="3">
        <v>0</v>
      </c>
      <c r="N127" s="3">
        <v>1</v>
      </c>
      <c r="O127" s="3">
        <v>1</v>
      </c>
      <c r="P127" s="3">
        <v>1</v>
      </c>
      <c r="Q127" s="3">
        <v>0</v>
      </c>
      <c r="R127" s="3">
        <v>0</v>
      </c>
      <c r="S127" s="3">
        <v>1</v>
      </c>
      <c r="T127" s="3">
        <v>1</v>
      </c>
      <c r="U127" s="3">
        <v>2</v>
      </c>
      <c r="V127" s="3">
        <v>1</v>
      </c>
      <c r="W127" s="3">
        <v>1</v>
      </c>
      <c r="X127" s="3">
        <v>2</v>
      </c>
      <c r="Y127" s="3">
        <v>1</v>
      </c>
      <c r="Z127" s="16">
        <f t="shared" si="36"/>
        <v>14</v>
      </c>
      <c r="AA127" s="17">
        <f t="shared" si="37"/>
        <v>0.56000000000000005</v>
      </c>
      <c r="AB127" s="17" t="str">
        <f t="shared" si="38"/>
        <v>Patenkinamas</v>
      </c>
      <c r="AC127" s="16">
        <f t="shared" si="39"/>
        <v>3</v>
      </c>
      <c r="AD127" s="17">
        <f t="shared" si="40"/>
        <v>0.75</v>
      </c>
      <c r="AE127" s="16">
        <f t="shared" si="41"/>
        <v>7</v>
      </c>
      <c r="AF127" s="17">
        <f t="shared" si="42"/>
        <v>0.875</v>
      </c>
      <c r="AG127" s="16">
        <f t="shared" si="43"/>
        <v>3</v>
      </c>
      <c r="AH127" s="17">
        <f t="shared" si="44"/>
        <v>1</v>
      </c>
      <c r="AI127" s="16">
        <f t="shared" si="45"/>
        <v>1</v>
      </c>
      <c r="AJ127" s="17">
        <f t="shared" si="46"/>
        <v>0.2</v>
      </c>
      <c r="AK127" s="16">
        <f t="shared" si="47"/>
        <v>0</v>
      </c>
      <c r="AL127" s="17">
        <f t="shared" si="48"/>
        <v>0</v>
      </c>
      <c r="AM127" s="16">
        <f t="shared" si="49"/>
        <v>7</v>
      </c>
      <c r="AN127" s="17">
        <f t="shared" si="50"/>
        <v>0.58333333333333337</v>
      </c>
      <c r="AO127" s="16">
        <f t="shared" si="51"/>
        <v>7</v>
      </c>
      <c r="AP127" s="17">
        <f t="shared" si="52"/>
        <v>0.53846153846153844</v>
      </c>
      <c r="AQ127" s="16">
        <f t="shared" si="53"/>
        <v>2</v>
      </c>
    </row>
    <row r="128" spans="1:43">
      <c r="A128" s="68" t="s">
        <v>397</v>
      </c>
      <c r="B128" s="69">
        <v>808506</v>
      </c>
      <c r="C128" s="69">
        <v>6</v>
      </c>
      <c r="D128" s="70" t="s">
        <v>333</v>
      </c>
      <c r="E128" s="70" t="s">
        <v>405</v>
      </c>
      <c r="F128" s="35" t="s">
        <v>32</v>
      </c>
      <c r="G128" s="35"/>
      <c r="H128" s="35"/>
      <c r="I128" s="35"/>
      <c r="J128" s="3">
        <v>2</v>
      </c>
      <c r="K128" s="3">
        <v>2</v>
      </c>
      <c r="L128" s="3">
        <v>0</v>
      </c>
      <c r="M128" s="3">
        <v>1</v>
      </c>
      <c r="N128" s="3">
        <v>1</v>
      </c>
      <c r="O128" s="3">
        <v>0</v>
      </c>
      <c r="P128" s="3">
        <v>1</v>
      </c>
      <c r="Q128" s="3">
        <v>1</v>
      </c>
      <c r="R128" s="3">
        <v>0</v>
      </c>
      <c r="S128" s="3">
        <v>0</v>
      </c>
      <c r="T128" s="3">
        <v>1</v>
      </c>
      <c r="U128" s="3">
        <v>1</v>
      </c>
      <c r="V128" s="3">
        <v>1</v>
      </c>
      <c r="W128" s="3">
        <v>1</v>
      </c>
      <c r="X128" s="3">
        <v>1</v>
      </c>
      <c r="Y128" s="3">
        <v>0</v>
      </c>
      <c r="Z128" s="16">
        <f t="shared" si="36"/>
        <v>13</v>
      </c>
      <c r="AA128" s="17">
        <f t="shared" si="37"/>
        <v>0.52</v>
      </c>
      <c r="AB128" s="17" t="str">
        <f t="shared" si="38"/>
        <v>Patenkinamas</v>
      </c>
      <c r="AC128" s="16">
        <f t="shared" si="39"/>
        <v>1</v>
      </c>
      <c r="AD128" s="17">
        <f t="shared" si="40"/>
        <v>0.25</v>
      </c>
      <c r="AE128" s="16">
        <f t="shared" si="41"/>
        <v>6</v>
      </c>
      <c r="AF128" s="17">
        <f t="shared" si="42"/>
        <v>0.75</v>
      </c>
      <c r="AG128" s="16">
        <f t="shared" si="43"/>
        <v>1</v>
      </c>
      <c r="AH128" s="17">
        <f t="shared" si="44"/>
        <v>0.33333333333333331</v>
      </c>
      <c r="AI128" s="16">
        <f t="shared" si="45"/>
        <v>4</v>
      </c>
      <c r="AJ128" s="17">
        <f t="shared" si="46"/>
        <v>0.8</v>
      </c>
      <c r="AK128" s="16">
        <f t="shared" si="47"/>
        <v>1</v>
      </c>
      <c r="AL128" s="17">
        <f t="shared" si="48"/>
        <v>0.2</v>
      </c>
      <c r="AM128" s="16">
        <f t="shared" si="49"/>
        <v>7</v>
      </c>
      <c r="AN128" s="17">
        <f t="shared" si="50"/>
        <v>0.58333333333333337</v>
      </c>
      <c r="AO128" s="16">
        <f t="shared" si="51"/>
        <v>6</v>
      </c>
      <c r="AP128" s="17">
        <f t="shared" si="52"/>
        <v>0.46153846153846156</v>
      </c>
      <c r="AQ128" s="16">
        <f t="shared" si="53"/>
        <v>2</v>
      </c>
    </row>
    <row r="129" spans="1:43">
      <c r="A129" s="68" t="s">
        <v>397</v>
      </c>
      <c r="B129" s="69">
        <v>808507</v>
      </c>
      <c r="C129" s="69">
        <v>7</v>
      </c>
      <c r="D129" s="70" t="s">
        <v>238</v>
      </c>
      <c r="E129" s="70" t="s">
        <v>406</v>
      </c>
      <c r="F129" s="35" t="s">
        <v>32</v>
      </c>
      <c r="G129" s="35"/>
      <c r="H129" s="35"/>
      <c r="I129" s="35"/>
      <c r="J129" s="3">
        <v>2</v>
      </c>
      <c r="K129" s="3">
        <v>0</v>
      </c>
      <c r="L129" s="3">
        <v>1</v>
      </c>
      <c r="M129" s="3">
        <v>0</v>
      </c>
      <c r="N129" s="3">
        <v>1</v>
      </c>
      <c r="O129" s="3">
        <v>1</v>
      </c>
      <c r="P129" s="3">
        <v>1</v>
      </c>
      <c r="Q129" s="3">
        <v>2</v>
      </c>
      <c r="R129" s="3">
        <v>0</v>
      </c>
      <c r="S129" s="3">
        <v>0</v>
      </c>
      <c r="T129" s="3">
        <v>1</v>
      </c>
      <c r="U129" s="3">
        <v>1</v>
      </c>
      <c r="V129" s="3">
        <v>1</v>
      </c>
      <c r="W129" s="3">
        <v>1</v>
      </c>
      <c r="X129" s="3">
        <v>2</v>
      </c>
      <c r="Y129" s="3">
        <v>0</v>
      </c>
      <c r="Z129" s="16">
        <f t="shared" si="36"/>
        <v>14</v>
      </c>
      <c r="AA129" s="17">
        <f t="shared" si="37"/>
        <v>0.56000000000000005</v>
      </c>
      <c r="AB129" s="17" t="str">
        <f t="shared" si="38"/>
        <v>Patenkinamas</v>
      </c>
      <c r="AC129" s="16">
        <f t="shared" si="39"/>
        <v>1</v>
      </c>
      <c r="AD129" s="17">
        <f t="shared" si="40"/>
        <v>0.25</v>
      </c>
      <c r="AE129" s="16">
        <f t="shared" si="41"/>
        <v>7</v>
      </c>
      <c r="AF129" s="17">
        <f t="shared" si="42"/>
        <v>0.875</v>
      </c>
      <c r="AG129" s="16">
        <f t="shared" si="43"/>
        <v>3</v>
      </c>
      <c r="AH129" s="17">
        <f t="shared" si="44"/>
        <v>1</v>
      </c>
      <c r="AI129" s="16">
        <f t="shared" si="45"/>
        <v>1</v>
      </c>
      <c r="AJ129" s="17">
        <f t="shared" si="46"/>
        <v>0.2</v>
      </c>
      <c r="AK129" s="16">
        <f t="shared" si="47"/>
        <v>2</v>
      </c>
      <c r="AL129" s="17">
        <f t="shared" si="48"/>
        <v>0.4</v>
      </c>
      <c r="AM129" s="16">
        <f t="shared" si="49"/>
        <v>8</v>
      </c>
      <c r="AN129" s="17">
        <f t="shared" si="50"/>
        <v>0.66666666666666663</v>
      </c>
      <c r="AO129" s="16">
        <f t="shared" si="51"/>
        <v>6</v>
      </c>
      <c r="AP129" s="17">
        <f t="shared" si="52"/>
        <v>0.46153846153846156</v>
      </c>
      <c r="AQ129" s="16">
        <f t="shared" si="53"/>
        <v>2</v>
      </c>
    </row>
    <row r="130" spans="1:43">
      <c r="A130" s="68" t="s">
        <v>397</v>
      </c>
      <c r="B130" s="69">
        <v>808508</v>
      </c>
      <c r="C130" s="69">
        <v>8</v>
      </c>
      <c r="D130" s="70" t="s">
        <v>407</v>
      </c>
      <c r="E130" s="70" t="s">
        <v>408</v>
      </c>
      <c r="F130" s="35" t="s">
        <v>36</v>
      </c>
      <c r="G130" s="35"/>
      <c r="H130" s="35"/>
      <c r="I130" s="35"/>
      <c r="J130" s="3">
        <v>2</v>
      </c>
      <c r="K130" s="3">
        <v>1</v>
      </c>
      <c r="L130" s="3">
        <v>0</v>
      </c>
      <c r="M130" s="3">
        <v>1</v>
      </c>
      <c r="N130" s="3">
        <v>1</v>
      </c>
      <c r="O130" s="3">
        <v>1</v>
      </c>
      <c r="P130" s="3">
        <v>1</v>
      </c>
      <c r="Q130" s="3">
        <v>1</v>
      </c>
      <c r="R130" s="3">
        <v>0</v>
      </c>
      <c r="S130" s="3">
        <v>2</v>
      </c>
      <c r="T130" s="3">
        <v>1</v>
      </c>
      <c r="U130" s="3">
        <v>1</v>
      </c>
      <c r="V130" s="3">
        <v>1</v>
      </c>
      <c r="W130" s="3">
        <v>1</v>
      </c>
      <c r="X130" s="3">
        <v>2</v>
      </c>
      <c r="Y130" s="3">
        <v>1</v>
      </c>
      <c r="Z130" s="16">
        <f t="shared" si="36"/>
        <v>17</v>
      </c>
      <c r="AA130" s="17">
        <f t="shared" si="37"/>
        <v>0.68</v>
      </c>
      <c r="AB130" s="17" t="str">
        <f t="shared" si="38"/>
        <v>Pagrindinis</v>
      </c>
      <c r="AC130" s="16">
        <f t="shared" si="39"/>
        <v>4</v>
      </c>
      <c r="AD130" s="17">
        <f t="shared" si="40"/>
        <v>1</v>
      </c>
      <c r="AE130" s="16">
        <f t="shared" si="41"/>
        <v>6</v>
      </c>
      <c r="AF130" s="17">
        <f t="shared" si="42"/>
        <v>0.75</v>
      </c>
      <c r="AG130" s="16">
        <f t="shared" si="43"/>
        <v>3</v>
      </c>
      <c r="AH130" s="17">
        <f t="shared" si="44"/>
        <v>1</v>
      </c>
      <c r="AI130" s="16">
        <f t="shared" si="45"/>
        <v>3</v>
      </c>
      <c r="AJ130" s="17">
        <f t="shared" si="46"/>
        <v>0.6</v>
      </c>
      <c r="AK130" s="16">
        <f t="shared" si="47"/>
        <v>1</v>
      </c>
      <c r="AL130" s="17">
        <f t="shared" si="48"/>
        <v>0.2</v>
      </c>
      <c r="AM130" s="16">
        <f t="shared" si="49"/>
        <v>7</v>
      </c>
      <c r="AN130" s="17">
        <f t="shared" si="50"/>
        <v>0.58333333333333337</v>
      </c>
      <c r="AO130" s="16">
        <f t="shared" si="51"/>
        <v>10</v>
      </c>
      <c r="AP130" s="17">
        <f t="shared" si="52"/>
        <v>0.76923076923076927</v>
      </c>
      <c r="AQ130" s="16">
        <f t="shared" si="53"/>
        <v>3</v>
      </c>
    </row>
    <row r="131" spans="1:43">
      <c r="A131" s="68" t="s">
        <v>397</v>
      </c>
      <c r="B131" s="69">
        <v>808509</v>
      </c>
      <c r="C131" s="69">
        <v>9</v>
      </c>
      <c r="D131" s="70" t="s">
        <v>220</v>
      </c>
      <c r="E131" s="70" t="s">
        <v>409</v>
      </c>
      <c r="F131" s="35" t="s">
        <v>36</v>
      </c>
      <c r="G131" s="35"/>
      <c r="H131" s="35"/>
      <c r="I131" s="35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16" t="str">
        <f t="shared" si="36"/>
        <v>Tuščias</v>
      </c>
      <c r="AA131" s="17" t="str">
        <f t="shared" si="37"/>
        <v>Tuščias</v>
      </c>
      <c r="AB131" s="17" t="str">
        <f t="shared" si="38"/>
        <v>Neatliko</v>
      </c>
      <c r="AC131" s="16" t="str">
        <f t="shared" si="39"/>
        <v>Tuščias</v>
      </c>
      <c r="AD131" s="17" t="str">
        <f t="shared" si="40"/>
        <v>Tuščias</v>
      </c>
      <c r="AE131" s="16" t="str">
        <f t="shared" si="41"/>
        <v>Tuščias</v>
      </c>
      <c r="AF131" s="17" t="str">
        <f t="shared" si="42"/>
        <v>Tuščias</v>
      </c>
      <c r="AG131" s="16" t="str">
        <f t="shared" si="43"/>
        <v>Tuščias</v>
      </c>
      <c r="AH131" s="17" t="str">
        <f t="shared" si="44"/>
        <v>Tuščias</v>
      </c>
      <c r="AI131" s="16" t="str">
        <f t="shared" si="45"/>
        <v>Tuščias</v>
      </c>
      <c r="AJ131" s="17" t="str">
        <f t="shared" si="46"/>
        <v>Tuščias</v>
      </c>
      <c r="AK131" s="16" t="str">
        <f t="shared" si="47"/>
        <v>Tuščias</v>
      </c>
      <c r="AL131" s="17" t="str">
        <f t="shared" si="48"/>
        <v>Tuščias</v>
      </c>
      <c r="AM131" s="16" t="str">
        <f t="shared" si="49"/>
        <v>Tuščias</v>
      </c>
      <c r="AN131" s="17" t="str">
        <f t="shared" si="50"/>
        <v>Tuščias</v>
      </c>
      <c r="AO131" s="16" t="str">
        <f t="shared" si="51"/>
        <v>Tuščias</v>
      </c>
      <c r="AP131" s="17" t="str">
        <f t="shared" si="52"/>
        <v>Tuščias</v>
      </c>
      <c r="AQ131" s="16" t="str">
        <f t="shared" si="53"/>
        <v>Tuščias</v>
      </c>
    </row>
    <row r="132" spans="1:43">
      <c r="A132" s="68" t="s">
        <v>397</v>
      </c>
      <c r="B132" s="69">
        <v>808510</v>
      </c>
      <c r="C132" s="69">
        <v>10</v>
      </c>
      <c r="D132" s="70" t="s">
        <v>410</v>
      </c>
      <c r="E132" s="70" t="s">
        <v>411</v>
      </c>
      <c r="F132" s="35" t="s">
        <v>32</v>
      </c>
      <c r="G132" s="35"/>
      <c r="H132" s="35"/>
      <c r="I132" s="35"/>
      <c r="J132" s="3">
        <v>1</v>
      </c>
      <c r="K132" s="3">
        <v>1</v>
      </c>
      <c r="L132" s="3">
        <v>1</v>
      </c>
      <c r="M132" s="3">
        <v>1</v>
      </c>
      <c r="N132" s="3">
        <v>1</v>
      </c>
      <c r="O132" s="3">
        <v>0</v>
      </c>
      <c r="P132" s="3">
        <v>1</v>
      </c>
      <c r="Q132" s="3">
        <v>2</v>
      </c>
      <c r="R132" s="3">
        <v>2</v>
      </c>
      <c r="S132" s="3">
        <v>2</v>
      </c>
      <c r="T132" s="3">
        <v>1</v>
      </c>
      <c r="U132" s="3">
        <v>2</v>
      </c>
      <c r="V132" s="3">
        <v>1</v>
      </c>
      <c r="W132" s="3">
        <v>0</v>
      </c>
      <c r="X132" s="3">
        <v>1</v>
      </c>
      <c r="Y132" s="3">
        <v>0</v>
      </c>
      <c r="Z132" s="16">
        <f t="shared" ref="Z132:Z195" si="54">IF((COUNTA(J132:Y132))&gt;0,(SUM(J132:Y132)), "Tuščias")</f>
        <v>17</v>
      </c>
      <c r="AA132" s="17">
        <f t="shared" ref="AA132:AA195" si="55">IF((COUNTA(J132:Y132))&gt;0,(Z132/25 ), "Tuščias")</f>
        <v>0.68</v>
      </c>
      <c r="AB132" s="17" t="str">
        <f t="shared" ref="AB132:AB195" si="56">IF(Z132&lt;=6,"Nepatenkinamas",IF(Z132&lt;=14,"Patenkinamas", IF(Z132&lt;=20,"Pagrindinis", IF(Z132&lt;=25, "Aukštesnysis", "Neatliko")) ))</f>
        <v>Pagrindinis</v>
      </c>
      <c r="AC132" s="16">
        <f t="shared" ref="AC132:AC195" si="57">IF((COUNTA(J132:Y132))&gt;0,(P132+S132+Y132), "Tuščias")</f>
        <v>3</v>
      </c>
      <c r="AD132" s="17">
        <f t="shared" ref="AD132:AD195" si="58">IF((COUNTA(J132:Y132))&gt;0,(AC132/4), "Tuščias")</f>
        <v>0.75</v>
      </c>
      <c r="AE132" s="16">
        <f t="shared" ref="AE132:AE195" si="59">IF((COUNTA(J132:Y132))&gt;0,(J132+L132+T132+U132+V132+W132), "Tuščias")</f>
        <v>6</v>
      </c>
      <c r="AF132" s="17">
        <f t="shared" ref="AF132:AF195" si="60">IF((COUNTA(J132:Y132))&gt;0,(AE132/8), "Tuščias")</f>
        <v>0.75</v>
      </c>
      <c r="AG132" s="16">
        <f t="shared" ref="AG132:AG195" si="61">IF((COUNTA(J132:Y132))&gt;0,(O132+X132), "Tuščias")</f>
        <v>1</v>
      </c>
      <c r="AH132" s="17">
        <f t="shared" ref="AH132:AH195" si="62">IF((COUNTA(J132:Y132))&gt;0,(AG132/3), "Tuščias")</f>
        <v>0.33333333333333331</v>
      </c>
      <c r="AI132" s="16">
        <f t="shared" ref="AI132:AI195" si="63" xml:space="preserve"> IF((COUNTA(J132:Y132))&gt;0,(K132+M132+N132), "Tuščias")</f>
        <v>3</v>
      </c>
      <c r="AJ132" s="17">
        <f t="shared" ref="AJ132:AJ195" si="64">IF((COUNTA(J132:Y132))&gt;0,(AI132/5), "Tuščias")</f>
        <v>0.6</v>
      </c>
      <c r="AK132" s="16">
        <f t="shared" ref="AK132:AK195" si="65" xml:space="preserve"> IF((COUNTA(J132:Y132))&gt;0,(Q132+R132), "Tuščias")</f>
        <v>4</v>
      </c>
      <c r="AL132" s="17">
        <f t="shared" ref="AL132:AL195" si="66">IF((COUNTA(J132:Y132))&gt;0,(AK132/5), "Tuščias")</f>
        <v>0.8</v>
      </c>
      <c r="AM132" s="16">
        <f t="shared" ref="AM132:AM195" si="67" xml:space="preserve"> IF((COUNTA(J132:Y132))&gt;0,(J132+Q132+R132+T132+U132+V132+W132), "Tuščias")</f>
        <v>9</v>
      </c>
      <c r="AN132" s="17">
        <f t="shared" ref="AN132:AN195" si="68">IF((COUNTA(J132:Y132))&gt;0,(AM132/12), "Tuščias")</f>
        <v>0.75</v>
      </c>
      <c r="AO132" s="16">
        <f t="shared" ref="AO132:AO195" si="69">IF((COUNTA(J132:Y132))&gt;0,(K132+L132+M132+N132+O132+P132+S132+X132+Y132), "Tuščias")</f>
        <v>8</v>
      </c>
      <c r="AP132" s="17">
        <f t="shared" ref="AP132:AP195" si="70">IF((COUNTA(J132:Y132))&gt;0,(AO132/13), "Tuščias")</f>
        <v>0.61538461538461542</v>
      </c>
      <c r="AQ132" s="16">
        <f t="shared" ref="AQ132:AQ195" si="71">IF(Z132&lt;=11,1,IF(Z132&lt;=15,2, IF(Z132&lt;=18,3, IF(Z132&lt;=25, 4, "Tuščias")) ))</f>
        <v>3</v>
      </c>
    </row>
    <row r="133" spans="1:43">
      <c r="A133" s="68" t="s">
        <v>397</v>
      </c>
      <c r="B133" s="69">
        <v>808511</v>
      </c>
      <c r="C133" s="69">
        <v>11</v>
      </c>
      <c r="D133" s="70" t="s">
        <v>251</v>
      </c>
      <c r="E133" s="70" t="s">
        <v>412</v>
      </c>
      <c r="F133" s="35" t="s">
        <v>36</v>
      </c>
      <c r="G133" s="35"/>
      <c r="H133" s="35"/>
      <c r="I133" s="35"/>
      <c r="J133" s="3">
        <v>2</v>
      </c>
      <c r="K133" s="3">
        <v>1</v>
      </c>
      <c r="L133" s="3">
        <v>0</v>
      </c>
      <c r="M133" s="3">
        <v>1</v>
      </c>
      <c r="N133" s="3">
        <v>1</v>
      </c>
      <c r="O133" s="3">
        <v>1</v>
      </c>
      <c r="P133" s="3">
        <v>1</v>
      </c>
      <c r="Q133" s="3">
        <v>2</v>
      </c>
      <c r="R133" s="3">
        <v>3</v>
      </c>
      <c r="S133" s="3">
        <v>2</v>
      </c>
      <c r="T133" s="3">
        <v>1</v>
      </c>
      <c r="U133" s="3">
        <v>1</v>
      </c>
      <c r="V133" s="3">
        <v>1</v>
      </c>
      <c r="W133" s="3">
        <v>1</v>
      </c>
      <c r="X133" s="3">
        <v>2</v>
      </c>
      <c r="Y133" s="3">
        <v>1</v>
      </c>
      <c r="Z133" s="16">
        <f t="shared" si="54"/>
        <v>21</v>
      </c>
      <c r="AA133" s="17">
        <f t="shared" si="55"/>
        <v>0.84</v>
      </c>
      <c r="AB133" s="17" t="str">
        <f t="shared" si="56"/>
        <v>Aukštesnysis</v>
      </c>
      <c r="AC133" s="16">
        <f t="shared" si="57"/>
        <v>4</v>
      </c>
      <c r="AD133" s="17">
        <f t="shared" si="58"/>
        <v>1</v>
      </c>
      <c r="AE133" s="16">
        <f t="shared" si="59"/>
        <v>6</v>
      </c>
      <c r="AF133" s="17">
        <f t="shared" si="60"/>
        <v>0.75</v>
      </c>
      <c r="AG133" s="16">
        <f t="shared" si="61"/>
        <v>3</v>
      </c>
      <c r="AH133" s="17">
        <f t="shared" si="62"/>
        <v>1</v>
      </c>
      <c r="AI133" s="16">
        <f t="shared" si="63"/>
        <v>3</v>
      </c>
      <c r="AJ133" s="17">
        <f t="shared" si="64"/>
        <v>0.6</v>
      </c>
      <c r="AK133" s="16">
        <f t="shared" si="65"/>
        <v>5</v>
      </c>
      <c r="AL133" s="17">
        <f t="shared" si="66"/>
        <v>1</v>
      </c>
      <c r="AM133" s="16">
        <f t="shared" si="67"/>
        <v>11</v>
      </c>
      <c r="AN133" s="17">
        <f t="shared" si="68"/>
        <v>0.91666666666666663</v>
      </c>
      <c r="AO133" s="16">
        <f t="shared" si="69"/>
        <v>10</v>
      </c>
      <c r="AP133" s="17">
        <f t="shared" si="70"/>
        <v>0.76923076923076927</v>
      </c>
      <c r="AQ133" s="16">
        <f t="shared" si="71"/>
        <v>4</v>
      </c>
    </row>
    <row r="134" spans="1:43">
      <c r="A134" s="68" t="s">
        <v>397</v>
      </c>
      <c r="B134" s="69">
        <v>808512</v>
      </c>
      <c r="C134" s="69">
        <v>12</v>
      </c>
      <c r="D134" s="70" t="s">
        <v>110</v>
      </c>
      <c r="E134" s="70" t="s">
        <v>413</v>
      </c>
      <c r="F134" s="35" t="s">
        <v>36</v>
      </c>
      <c r="G134" s="35"/>
      <c r="H134" s="35"/>
      <c r="I134" s="35"/>
      <c r="J134" s="3">
        <v>2</v>
      </c>
      <c r="K134" s="3">
        <v>1</v>
      </c>
      <c r="L134" s="3">
        <v>0</v>
      </c>
      <c r="M134" s="3">
        <v>0</v>
      </c>
      <c r="N134" s="3">
        <v>1</v>
      </c>
      <c r="O134" s="3">
        <v>1</v>
      </c>
      <c r="P134" s="3">
        <v>1</v>
      </c>
      <c r="Q134" s="3">
        <v>0</v>
      </c>
      <c r="R134" s="3">
        <v>0</v>
      </c>
      <c r="S134" s="3">
        <v>1</v>
      </c>
      <c r="T134" s="3">
        <v>1</v>
      </c>
      <c r="U134" s="3">
        <v>1</v>
      </c>
      <c r="V134" s="3">
        <v>1</v>
      </c>
      <c r="W134" s="3">
        <v>1</v>
      </c>
      <c r="X134" s="3">
        <v>1</v>
      </c>
      <c r="Y134" s="3">
        <v>0</v>
      </c>
      <c r="Z134" s="16">
        <f t="shared" si="54"/>
        <v>12</v>
      </c>
      <c r="AA134" s="17">
        <f t="shared" si="55"/>
        <v>0.48</v>
      </c>
      <c r="AB134" s="17" t="str">
        <f t="shared" si="56"/>
        <v>Patenkinamas</v>
      </c>
      <c r="AC134" s="16">
        <f t="shared" si="57"/>
        <v>2</v>
      </c>
      <c r="AD134" s="17">
        <f t="shared" si="58"/>
        <v>0.5</v>
      </c>
      <c r="AE134" s="16">
        <f t="shared" si="59"/>
        <v>6</v>
      </c>
      <c r="AF134" s="17">
        <f t="shared" si="60"/>
        <v>0.75</v>
      </c>
      <c r="AG134" s="16">
        <f t="shared" si="61"/>
        <v>2</v>
      </c>
      <c r="AH134" s="17">
        <f t="shared" si="62"/>
        <v>0.66666666666666663</v>
      </c>
      <c r="AI134" s="16">
        <f t="shared" si="63"/>
        <v>2</v>
      </c>
      <c r="AJ134" s="17">
        <f t="shared" si="64"/>
        <v>0.4</v>
      </c>
      <c r="AK134" s="16">
        <f t="shared" si="65"/>
        <v>0</v>
      </c>
      <c r="AL134" s="17">
        <f t="shared" si="66"/>
        <v>0</v>
      </c>
      <c r="AM134" s="16">
        <f t="shared" si="67"/>
        <v>6</v>
      </c>
      <c r="AN134" s="17">
        <f t="shared" si="68"/>
        <v>0.5</v>
      </c>
      <c r="AO134" s="16">
        <f t="shared" si="69"/>
        <v>6</v>
      </c>
      <c r="AP134" s="17">
        <f t="shared" si="70"/>
        <v>0.46153846153846156</v>
      </c>
      <c r="AQ134" s="16">
        <f t="shared" si="71"/>
        <v>2</v>
      </c>
    </row>
    <row r="135" spans="1:43">
      <c r="A135" s="68" t="s">
        <v>397</v>
      </c>
      <c r="B135" s="69">
        <v>808513</v>
      </c>
      <c r="C135" s="69">
        <v>13</v>
      </c>
      <c r="D135" s="70" t="s">
        <v>414</v>
      </c>
      <c r="E135" s="70" t="s">
        <v>415</v>
      </c>
      <c r="F135" s="35" t="s">
        <v>32</v>
      </c>
      <c r="G135" s="35"/>
      <c r="H135" s="35"/>
      <c r="I135" s="35"/>
      <c r="J135" s="3">
        <v>2</v>
      </c>
      <c r="K135" s="3">
        <v>1</v>
      </c>
      <c r="L135" s="3">
        <v>0</v>
      </c>
      <c r="M135" s="3">
        <v>1</v>
      </c>
      <c r="N135" s="3">
        <v>1</v>
      </c>
      <c r="O135" s="3">
        <v>1</v>
      </c>
      <c r="P135" s="3">
        <v>1</v>
      </c>
      <c r="Q135" s="3">
        <v>2</v>
      </c>
      <c r="R135" s="3">
        <v>0</v>
      </c>
      <c r="S135" s="3">
        <v>0</v>
      </c>
      <c r="T135" s="3">
        <v>1</v>
      </c>
      <c r="U135" s="3">
        <v>1</v>
      </c>
      <c r="V135" s="3">
        <v>1</v>
      </c>
      <c r="W135" s="3">
        <v>1</v>
      </c>
      <c r="X135" s="3">
        <v>1</v>
      </c>
      <c r="Y135" s="3">
        <v>1</v>
      </c>
      <c r="Z135" s="16">
        <f t="shared" si="54"/>
        <v>15</v>
      </c>
      <c r="AA135" s="17">
        <f t="shared" si="55"/>
        <v>0.6</v>
      </c>
      <c r="AB135" s="17" t="str">
        <f t="shared" si="56"/>
        <v>Pagrindinis</v>
      </c>
      <c r="AC135" s="16">
        <f t="shared" si="57"/>
        <v>2</v>
      </c>
      <c r="AD135" s="17">
        <f t="shared" si="58"/>
        <v>0.5</v>
      </c>
      <c r="AE135" s="16">
        <f t="shared" si="59"/>
        <v>6</v>
      </c>
      <c r="AF135" s="17">
        <f t="shared" si="60"/>
        <v>0.75</v>
      </c>
      <c r="AG135" s="16">
        <f t="shared" si="61"/>
        <v>2</v>
      </c>
      <c r="AH135" s="17">
        <f t="shared" si="62"/>
        <v>0.66666666666666663</v>
      </c>
      <c r="AI135" s="16">
        <f t="shared" si="63"/>
        <v>3</v>
      </c>
      <c r="AJ135" s="17">
        <f t="shared" si="64"/>
        <v>0.6</v>
      </c>
      <c r="AK135" s="16">
        <f t="shared" si="65"/>
        <v>2</v>
      </c>
      <c r="AL135" s="17">
        <f t="shared" si="66"/>
        <v>0.4</v>
      </c>
      <c r="AM135" s="16">
        <f t="shared" si="67"/>
        <v>8</v>
      </c>
      <c r="AN135" s="17">
        <f t="shared" si="68"/>
        <v>0.66666666666666663</v>
      </c>
      <c r="AO135" s="16">
        <f t="shared" si="69"/>
        <v>7</v>
      </c>
      <c r="AP135" s="17">
        <f t="shared" si="70"/>
        <v>0.53846153846153844</v>
      </c>
      <c r="AQ135" s="16">
        <f t="shared" si="71"/>
        <v>2</v>
      </c>
    </row>
    <row r="136" spans="1:43">
      <c r="A136" s="68" t="s">
        <v>397</v>
      </c>
      <c r="B136" s="69">
        <v>808514</v>
      </c>
      <c r="C136" s="69">
        <v>14</v>
      </c>
      <c r="D136" s="70" t="s">
        <v>416</v>
      </c>
      <c r="E136" s="70" t="s">
        <v>417</v>
      </c>
      <c r="F136" s="35" t="s">
        <v>36</v>
      </c>
      <c r="G136" s="35"/>
      <c r="H136" s="35"/>
      <c r="I136" s="35"/>
      <c r="J136" s="3">
        <v>2</v>
      </c>
      <c r="K136" s="3">
        <v>0</v>
      </c>
      <c r="L136" s="3">
        <v>0</v>
      </c>
      <c r="M136" s="3">
        <v>1</v>
      </c>
      <c r="N136" s="3">
        <v>1</v>
      </c>
      <c r="O136" s="3">
        <v>0</v>
      </c>
      <c r="P136" s="3">
        <v>1</v>
      </c>
      <c r="Q136" s="3">
        <v>1</v>
      </c>
      <c r="R136" s="3">
        <v>1</v>
      </c>
      <c r="S136" s="3">
        <v>0</v>
      </c>
      <c r="T136" s="3">
        <v>1</v>
      </c>
      <c r="U136" s="3">
        <v>2</v>
      </c>
      <c r="V136" s="3">
        <v>1</v>
      </c>
      <c r="W136" s="3">
        <v>1</v>
      </c>
      <c r="X136" s="3">
        <v>1</v>
      </c>
      <c r="Y136" s="3">
        <v>1</v>
      </c>
      <c r="Z136" s="16">
        <f t="shared" si="54"/>
        <v>14</v>
      </c>
      <c r="AA136" s="17">
        <f t="shared" si="55"/>
        <v>0.56000000000000005</v>
      </c>
      <c r="AB136" s="17" t="str">
        <f t="shared" si="56"/>
        <v>Patenkinamas</v>
      </c>
      <c r="AC136" s="16">
        <f t="shared" si="57"/>
        <v>2</v>
      </c>
      <c r="AD136" s="17">
        <f t="shared" si="58"/>
        <v>0.5</v>
      </c>
      <c r="AE136" s="16">
        <f t="shared" si="59"/>
        <v>7</v>
      </c>
      <c r="AF136" s="17">
        <f t="shared" si="60"/>
        <v>0.875</v>
      </c>
      <c r="AG136" s="16">
        <f t="shared" si="61"/>
        <v>1</v>
      </c>
      <c r="AH136" s="17">
        <f t="shared" si="62"/>
        <v>0.33333333333333331</v>
      </c>
      <c r="AI136" s="16">
        <f t="shared" si="63"/>
        <v>2</v>
      </c>
      <c r="AJ136" s="17">
        <f t="shared" si="64"/>
        <v>0.4</v>
      </c>
      <c r="AK136" s="16">
        <f t="shared" si="65"/>
        <v>2</v>
      </c>
      <c r="AL136" s="17">
        <f t="shared" si="66"/>
        <v>0.4</v>
      </c>
      <c r="AM136" s="16">
        <f t="shared" si="67"/>
        <v>9</v>
      </c>
      <c r="AN136" s="17">
        <f t="shared" si="68"/>
        <v>0.75</v>
      </c>
      <c r="AO136" s="16">
        <f t="shared" si="69"/>
        <v>5</v>
      </c>
      <c r="AP136" s="17">
        <f t="shared" si="70"/>
        <v>0.38461538461538464</v>
      </c>
      <c r="AQ136" s="16">
        <f t="shared" si="71"/>
        <v>2</v>
      </c>
    </row>
    <row r="137" spans="1:43">
      <c r="A137" s="68" t="s">
        <v>397</v>
      </c>
      <c r="B137" s="69">
        <v>808515</v>
      </c>
      <c r="C137" s="69">
        <v>15</v>
      </c>
      <c r="D137" s="70" t="s">
        <v>238</v>
      </c>
      <c r="E137" s="70" t="s">
        <v>418</v>
      </c>
      <c r="F137" s="35" t="s">
        <v>32</v>
      </c>
      <c r="G137" s="35"/>
      <c r="H137" s="35"/>
      <c r="I137" s="35"/>
      <c r="J137" s="3">
        <v>1</v>
      </c>
      <c r="K137" s="3">
        <v>0</v>
      </c>
      <c r="L137" s="3">
        <v>1</v>
      </c>
      <c r="M137" s="3">
        <v>1</v>
      </c>
      <c r="N137" s="3">
        <v>1</v>
      </c>
      <c r="O137" s="3">
        <v>1</v>
      </c>
      <c r="P137" s="3">
        <v>1</v>
      </c>
      <c r="Q137" s="3">
        <v>1</v>
      </c>
      <c r="R137" s="3">
        <v>0</v>
      </c>
      <c r="S137" s="3">
        <v>2</v>
      </c>
      <c r="T137" s="3">
        <v>1</v>
      </c>
      <c r="U137" s="3">
        <v>1</v>
      </c>
      <c r="V137" s="3">
        <v>1</v>
      </c>
      <c r="W137" s="3">
        <v>0</v>
      </c>
      <c r="X137" s="3">
        <v>2</v>
      </c>
      <c r="Y137" s="3">
        <v>1</v>
      </c>
      <c r="Z137" s="16">
        <f t="shared" si="54"/>
        <v>15</v>
      </c>
      <c r="AA137" s="17">
        <f t="shared" si="55"/>
        <v>0.6</v>
      </c>
      <c r="AB137" s="17" t="str">
        <f t="shared" si="56"/>
        <v>Pagrindinis</v>
      </c>
      <c r="AC137" s="16">
        <f t="shared" si="57"/>
        <v>4</v>
      </c>
      <c r="AD137" s="17">
        <f t="shared" si="58"/>
        <v>1</v>
      </c>
      <c r="AE137" s="16">
        <f t="shared" si="59"/>
        <v>5</v>
      </c>
      <c r="AF137" s="17">
        <f t="shared" si="60"/>
        <v>0.625</v>
      </c>
      <c r="AG137" s="16">
        <f t="shared" si="61"/>
        <v>3</v>
      </c>
      <c r="AH137" s="17">
        <f t="shared" si="62"/>
        <v>1</v>
      </c>
      <c r="AI137" s="16">
        <f t="shared" si="63"/>
        <v>2</v>
      </c>
      <c r="AJ137" s="17">
        <f t="shared" si="64"/>
        <v>0.4</v>
      </c>
      <c r="AK137" s="16">
        <f t="shared" si="65"/>
        <v>1</v>
      </c>
      <c r="AL137" s="17">
        <f t="shared" si="66"/>
        <v>0.2</v>
      </c>
      <c r="AM137" s="16">
        <f t="shared" si="67"/>
        <v>5</v>
      </c>
      <c r="AN137" s="17">
        <f t="shared" si="68"/>
        <v>0.41666666666666669</v>
      </c>
      <c r="AO137" s="16">
        <f t="shared" si="69"/>
        <v>10</v>
      </c>
      <c r="AP137" s="17">
        <f t="shared" si="70"/>
        <v>0.76923076923076927</v>
      </c>
      <c r="AQ137" s="16">
        <f t="shared" si="71"/>
        <v>2</v>
      </c>
    </row>
    <row r="138" spans="1:43">
      <c r="A138" s="68" t="s">
        <v>397</v>
      </c>
      <c r="B138" s="69">
        <v>808516</v>
      </c>
      <c r="C138" s="69">
        <v>16</v>
      </c>
      <c r="D138" s="70" t="s">
        <v>120</v>
      </c>
      <c r="E138" s="70" t="s">
        <v>419</v>
      </c>
      <c r="F138" s="35" t="s">
        <v>36</v>
      </c>
      <c r="G138" s="35"/>
      <c r="H138" s="35"/>
      <c r="I138" s="35"/>
      <c r="J138" s="3">
        <v>2</v>
      </c>
      <c r="K138" s="3">
        <v>1</v>
      </c>
      <c r="L138" s="3">
        <v>0</v>
      </c>
      <c r="M138" s="3">
        <v>1</v>
      </c>
      <c r="N138" s="3">
        <v>0</v>
      </c>
      <c r="O138" s="3">
        <v>1</v>
      </c>
      <c r="P138" s="3">
        <v>1</v>
      </c>
      <c r="Q138" s="3">
        <v>1</v>
      </c>
      <c r="R138" s="3">
        <v>0</v>
      </c>
      <c r="S138" s="3">
        <v>2</v>
      </c>
      <c r="T138" s="3">
        <v>1</v>
      </c>
      <c r="U138" s="3">
        <v>1</v>
      </c>
      <c r="V138" s="3">
        <v>1</v>
      </c>
      <c r="W138" s="3">
        <v>1</v>
      </c>
      <c r="X138" s="3">
        <v>2</v>
      </c>
      <c r="Y138" s="3">
        <v>1</v>
      </c>
      <c r="Z138" s="16">
        <f t="shared" si="54"/>
        <v>16</v>
      </c>
      <c r="AA138" s="17">
        <f t="shared" si="55"/>
        <v>0.64</v>
      </c>
      <c r="AB138" s="17" t="str">
        <f t="shared" si="56"/>
        <v>Pagrindinis</v>
      </c>
      <c r="AC138" s="16">
        <f t="shared" si="57"/>
        <v>4</v>
      </c>
      <c r="AD138" s="17">
        <f t="shared" si="58"/>
        <v>1</v>
      </c>
      <c r="AE138" s="16">
        <f t="shared" si="59"/>
        <v>6</v>
      </c>
      <c r="AF138" s="17">
        <f t="shared" si="60"/>
        <v>0.75</v>
      </c>
      <c r="AG138" s="16">
        <f t="shared" si="61"/>
        <v>3</v>
      </c>
      <c r="AH138" s="17">
        <f t="shared" si="62"/>
        <v>1</v>
      </c>
      <c r="AI138" s="16">
        <f t="shared" si="63"/>
        <v>2</v>
      </c>
      <c r="AJ138" s="17">
        <f t="shared" si="64"/>
        <v>0.4</v>
      </c>
      <c r="AK138" s="16">
        <f t="shared" si="65"/>
        <v>1</v>
      </c>
      <c r="AL138" s="17">
        <f t="shared" si="66"/>
        <v>0.2</v>
      </c>
      <c r="AM138" s="16">
        <f t="shared" si="67"/>
        <v>7</v>
      </c>
      <c r="AN138" s="17">
        <f t="shared" si="68"/>
        <v>0.58333333333333337</v>
      </c>
      <c r="AO138" s="16">
        <f t="shared" si="69"/>
        <v>9</v>
      </c>
      <c r="AP138" s="17">
        <f t="shared" si="70"/>
        <v>0.69230769230769229</v>
      </c>
      <c r="AQ138" s="16">
        <f t="shared" si="71"/>
        <v>3</v>
      </c>
    </row>
    <row r="139" spans="1:43">
      <c r="A139" s="68" t="s">
        <v>397</v>
      </c>
      <c r="B139" s="69">
        <v>808517</v>
      </c>
      <c r="C139" s="69">
        <v>17</v>
      </c>
      <c r="D139" s="70" t="s">
        <v>316</v>
      </c>
      <c r="E139" s="70" t="s">
        <v>420</v>
      </c>
      <c r="F139" s="35" t="s">
        <v>36</v>
      </c>
      <c r="G139" s="35"/>
      <c r="H139" s="35"/>
      <c r="I139" s="35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16" t="str">
        <f t="shared" si="54"/>
        <v>Tuščias</v>
      </c>
      <c r="AA139" s="17" t="str">
        <f t="shared" si="55"/>
        <v>Tuščias</v>
      </c>
      <c r="AB139" s="17" t="str">
        <f t="shared" si="56"/>
        <v>Neatliko</v>
      </c>
      <c r="AC139" s="16" t="str">
        <f t="shared" si="57"/>
        <v>Tuščias</v>
      </c>
      <c r="AD139" s="17" t="str">
        <f t="shared" si="58"/>
        <v>Tuščias</v>
      </c>
      <c r="AE139" s="16" t="str">
        <f t="shared" si="59"/>
        <v>Tuščias</v>
      </c>
      <c r="AF139" s="17" t="str">
        <f t="shared" si="60"/>
        <v>Tuščias</v>
      </c>
      <c r="AG139" s="16" t="str">
        <f t="shared" si="61"/>
        <v>Tuščias</v>
      </c>
      <c r="AH139" s="17" t="str">
        <f t="shared" si="62"/>
        <v>Tuščias</v>
      </c>
      <c r="AI139" s="16" t="str">
        <f t="shared" si="63"/>
        <v>Tuščias</v>
      </c>
      <c r="AJ139" s="17" t="str">
        <f t="shared" si="64"/>
        <v>Tuščias</v>
      </c>
      <c r="AK139" s="16" t="str">
        <f t="shared" si="65"/>
        <v>Tuščias</v>
      </c>
      <c r="AL139" s="17" t="str">
        <f t="shared" si="66"/>
        <v>Tuščias</v>
      </c>
      <c r="AM139" s="16" t="str">
        <f t="shared" si="67"/>
        <v>Tuščias</v>
      </c>
      <c r="AN139" s="17" t="str">
        <f t="shared" si="68"/>
        <v>Tuščias</v>
      </c>
      <c r="AO139" s="16" t="str">
        <f t="shared" si="69"/>
        <v>Tuščias</v>
      </c>
      <c r="AP139" s="17" t="str">
        <f t="shared" si="70"/>
        <v>Tuščias</v>
      </c>
      <c r="AQ139" s="16" t="str">
        <f t="shared" si="71"/>
        <v>Tuščias</v>
      </c>
    </row>
    <row r="140" spans="1:43">
      <c r="A140" s="68" t="s">
        <v>397</v>
      </c>
      <c r="B140" s="69">
        <v>808518</v>
      </c>
      <c r="C140" s="69">
        <v>18</v>
      </c>
      <c r="D140" s="70" t="s">
        <v>421</v>
      </c>
      <c r="E140" s="70" t="s">
        <v>422</v>
      </c>
      <c r="F140" s="35" t="s">
        <v>32</v>
      </c>
      <c r="G140" s="35"/>
      <c r="H140" s="35"/>
      <c r="I140" s="35"/>
      <c r="J140" s="3">
        <v>2</v>
      </c>
      <c r="K140" s="3">
        <v>1</v>
      </c>
      <c r="L140" s="3">
        <v>0</v>
      </c>
      <c r="M140" s="3">
        <v>1</v>
      </c>
      <c r="N140" s="3">
        <v>1</v>
      </c>
      <c r="O140" s="3">
        <v>1</v>
      </c>
      <c r="P140" s="3">
        <v>1</v>
      </c>
      <c r="Q140" s="3">
        <v>1</v>
      </c>
      <c r="R140" s="3">
        <v>0</v>
      </c>
      <c r="S140" s="3">
        <v>1</v>
      </c>
      <c r="T140" s="3">
        <v>1</v>
      </c>
      <c r="U140" s="3">
        <v>2</v>
      </c>
      <c r="V140" s="3">
        <v>1</v>
      </c>
      <c r="W140" s="3">
        <v>1</v>
      </c>
      <c r="X140" s="3">
        <v>2</v>
      </c>
      <c r="Y140" s="3">
        <v>1</v>
      </c>
      <c r="Z140" s="16">
        <f t="shared" si="54"/>
        <v>17</v>
      </c>
      <c r="AA140" s="17">
        <f t="shared" si="55"/>
        <v>0.68</v>
      </c>
      <c r="AB140" s="17" t="str">
        <f t="shared" si="56"/>
        <v>Pagrindinis</v>
      </c>
      <c r="AC140" s="16">
        <f t="shared" si="57"/>
        <v>3</v>
      </c>
      <c r="AD140" s="17">
        <f t="shared" si="58"/>
        <v>0.75</v>
      </c>
      <c r="AE140" s="16">
        <f t="shared" si="59"/>
        <v>7</v>
      </c>
      <c r="AF140" s="17">
        <f t="shared" si="60"/>
        <v>0.875</v>
      </c>
      <c r="AG140" s="16">
        <f t="shared" si="61"/>
        <v>3</v>
      </c>
      <c r="AH140" s="17">
        <f t="shared" si="62"/>
        <v>1</v>
      </c>
      <c r="AI140" s="16">
        <f t="shared" si="63"/>
        <v>3</v>
      </c>
      <c r="AJ140" s="17">
        <f t="shared" si="64"/>
        <v>0.6</v>
      </c>
      <c r="AK140" s="16">
        <f t="shared" si="65"/>
        <v>1</v>
      </c>
      <c r="AL140" s="17">
        <f t="shared" si="66"/>
        <v>0.2</v>
      </c>
      <c r="AM140" s="16">
        <f t="shared" si="67"/>
        <v>8</v>
      </c>
      <c r="AN140" s="17">
        <f t="shared" si="68"/>
        <v>0.66666666666666663</v>
      </c>
      <c r="AO140" s="16">
        <f t="shared" si="69"/>
        <v>9</v>
      </c>
      <c r="AP140" s="17">
        <f t="shared" si="70"/>
        <v>0.69230769230769229</v>
      </c>
      <c r="AQ140" s="16">
        <f t="shared" si="71"/>
        <v>3</v>
      </c>
    </row>
    <row r="141" spans="1:43">
      <c r="A141" s="68" t="s">
        <v>397</v>
      </c>
      <c r="B141" s="69">
        <v>808519</v>
      </c>
      <c r="C141" s="69">
        <v>19</v>
      </c>
      <c r="D141" s="70" t="s">
        <v>353</v>
      </c>
      <c r="E141" s="70" t="s">
        <v>423</v>
      </c>
      <c r="F141" s="35" t="s">
        <v>32</v>
      </c>
      <c r="G141" s="35"/>
      <c r="H141" s="35"/>
      <c r="I141" s="35"/>
      <c r="J141" s="3">
        <v>1</v>
      </c>
      <c r="K141" s="3">
        <v>1</v>
      </c>
      <c r="L141" s="3">
        <v>0</v>
      </c>
      <c r="M141" s="3">
        <v>1</v>
      </c>
      <c r="N141" s="3">
        <v>0</v>
      </c>
      <c r="O141" s="3">
        <v>0</v>
      </c>
      <c r="P141" s="3">
        <v>1</v>
      </c>
      <c r="Q141" s="3">
        <v>1</v>
      </c>
      <c r="R141" s="3">
        <v>0</v>
      </c>
      <c r="S141" s="3">
        <v>2</v>
      </c>
      <c r="T141" s="3">
        <v>0</v>
      </c>
      <c r="U141" s="3">
        <v>1</v>
      </c>
      <c r="V141" s="3">
        <v>1</v>
      </c>
      <c r="W141" s="3">
        <v>1</v>
      </c>
      <c r="X141" s="3">
        <v>0</v>
      </c>
      <c r="Y141" s="3">
        <v>1</v>
      </c>
      <c r="Z141" s="16">
        <f t="shared" si="54"/>
        <v>11</v>
      </c>
      <c r="AA141" s="17">
        <f t="shared" si="55"/>
        <v>0.44</v>
      </c>
      <c r="AB141" s="17" t="str">
        <f t="shared" si="56"/>
        <v>Patenkinamas</v>
      </c>
      <c r="AC141" s="16">
        <f t="shared" si="57"/>
        <v>4</v>
      </c>
      <c r="AD141" s="17">
        <f t="shared" si="58"/>
        <v>1</v>
      </c>
      <c r="AE141" s="16">
        <f t="shared" si="59"/>
        <v>4</v>
      </c>
      <c r="AF141" s="17">
        <f t="shared" si="60"/>
        <v>0.5</v>
      </c>
      <c r="AG141" s="16">
        <f t="shared" si="61"/>
        <v>0</v>
      </c>
      <c r="AH141" s="17">
        <f t="shared" si="62"/>
        <v>0</v>
      </c>
      <c r="AI141" s="16">
        <f t="shared" si="63"/>
        <v>2</v>
      </c>
      <c r="AJ141" s="17">
        <f t="shared" si="64"/>
        <v>0.4</v>
      </c>
      <c r="AK141" s="16">
        <f t="shared" si="65"/>
        <v>1</v>
      </c>
      <c r="AL141" s="17">
        <f t="shared" si="66"/>
        <v>0.2</v>
      </c>
      <c r="AM141" s="16">
        <f t="shared" si="67"/>
        <v>5</v>
      </c>
      <c r="AN141" s="17">
        <f t="shared" si="68"/>
        <v>0.41666666666666669</v>
      </c>
      <c r="AO141" s="16">
        <f t="shared" si="69"/>
        <v>6</v>
      </c>
      <c r="AP141" s="17">
        <f t="shared" si="70"/>
        <v>0.46153846153846156</v>
      </c>
      <c r="AQ141" s="16">
        <f t="shared" si="71"/>
        <v>1</v>
      </c>
    </row>
    <row r="142" spans="1:43">
      <c r="A142" s="68" t="s">
        <v>397</v>
      </c>
      <c r="B142" s="69">
        <v>808520</v>
      </c>
      <c r="C142" s="69">
        <v>20</v>
      </c>
      <c r="D142" s="70" t="s">
        <v>329</v>
      </c>
      <c r="E142" s="70" t="s">
        <v>424</v>
      </c>
      <c r="F142" s="35" t="s">
        <v>36</v>
      </c>
      <c r="G142" s="35"/>
      <c r="H142" s="35"/>
      <c r="I142" s="35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16" t="str">
        <f t="shared" si="54"/>
        <v>Tuščias</v>
      </c>
      <c r="AA142" s="17" t="str">
        <f t="shared" si="55"/>
        <v>Tuščias</v>
      </c>
      <c r="AB142" s="17" t="str">
        <f t="shared" si="56"/>
        <v>Neatliko</v>
      </c>
      <c r="AC142" s="16" t="str">
        <f t="shared" si="57"/>
        <v>Tuščias</v>
      </c>
      <c r="AD142" s="17" t="str">
        <f t="shared" si="58"/>
        <v>Tuščias</v>
      </c>
      <c r="AE142" s="16" t="str">
        <f t="shared" si="59"/>
        <v>Tuščias</v>
      </c>
      <c r="AF142" s="17" t="str">
        <f t="shared" si="60"/>
        <v>Tuščias</v>
      </c>
      <c r="AG142" s="16" t="str">
        <f t="shared" si="61"/>
        <v>Tuščias</v>
      </c>
      <c r="AH142" s="17" t="str">
        <f t="shared" si="62"/>
        <v>Tuščias</v>
      </c>
      <c r="AI142" s="16" t="str">
        <f t="shared" si="63"/>
        <v>Tuščias</v>
      </c>
      <c r="AJ142" s="17" t="str">
        <f t="shared" si="64"/>
        <v>Tuščias</v>
      </c>
      <c r="AK142" s="16" t="str">
        <f t="shared" si="65"/>
        <v>Tuščias</v>
      </c>
      <c r="AL142" s="17" t="str">
        <f t="shared" si="66"/>
        <v>Tuščias</v>
      </c>
      <c r="AM142" s="16" t="str">
        <f t="shared" si="67"/>
        <v>Tuščias</v>
      </c>
      <c r="AN142" s="17" t="str">
        <f t="shared" si="68"/>
        <v>Tuščias</v>
      </c>
      <c r="AO142" s="16" t="str">
        <f t="shared" si="69"/>
        <v>Tuščias</v>
      </c>
      <c r="AP142" s="17" t="str">
        <f t="shared" si="70"/>
        <v>Tuščias</v>
      </c>
      <c r="AQ142" s="16" t="str">
        <f t="shared" si="71"/>
        <v>Tuščias</v>
      </c>
    </row>
    <row r="143" spans="1:43">
      <c r="A143" s="68" t="s">
        <v>397</v>
      </c>
      <c r="B143" s="69">
        <v>808521</v>
      </c>
      <c r="C143" s="69">
        <v>21</v>
      </c>
      <c r="D143" s="70" t="s">
        <v>425</v>
      </c>
      <c r="E143" s="70" t="s">
        <v>426</v>
      </c>
      <c r="F143" s="35" t="s">
        <v>32</v>
      </c>
      <c r="G143" s="35"/>
      <c r="H143" s="35"/>
      <c r="I143" s="35"/>
      <c r="J143" s="3">
        <v>2</v>
      </c>
      <c r="K143" s="3">
        <v>1</v>
      </c>
      <c r="L143" s="3">
        <v>1</v>
      </c>
      <c r="M143" s="3">
        <v>1</v>
      </c>
      <c r="N143" s="3">
        <v>1</v>
      </c>
      <c r="O143" s="3">
        <v>1</v>
      </c>
      <c r="P143" s="3">
        <v>1</v>
      </c>
      <c r="Q143" s="3">
        <v>1</v>
      </c>
      <c r="R143" s="3">
        <v>0</v>
      </c>
      <c r="S143" s="3">
        <v>2</v>
      </c>
      <c r="T143" s="3">
        <v>1</v>
      </c>
      <c r="U143" s="3">
        <v>1</v>
      </c>
      <c r="V143" s="3">
        <v>1</v>
      </c>
      <c r="W143" s="3">
        <v>1</v>
      </c>
      <c r="X143" s="3">
        <v>2</v>
      </c>
      <c r="Y143" s="3">
        <v>0</v>
      </c>
      <c r="Z143" s="16">
        <f t="shared" si="54"/>
        <v>17</v>
      </c>
      <c r="AA143" s="17">
        <f t="shared" si="55"/>
        <v>0.68</v>
      </c>
      <c r="AB143" s="17" t="str">
        <f t="shared" si="56"/>
        <v>Pagrindinis</v>
      </c>
      <c r="AC143" s="16">
        <f t="shared" si="57"/>
        <v>3</v>
      </c>
      <c r="AD143" s="17">
        <f t="shared" si="58"/>
        <v>0.75</v>
      </c>
      <c r="AE143" s="16">
        <f t="shared" si="59"/>
        <v>7</v>
      </c>
      <c r="AF143" s="17">
        <f t="shared" si="60"/>
        <v>0.875</v>
      </c>
      <c r="AG143" s="16">
        <f t="shared" si="61"/>
        <v>3</v>
      </c>
      <c r="AH143" s="17">
        <f t="shared" si="62"/>
        <v>1</v>
      </c>
      <c r="AI143" s="16">
        <f t="shared" si="63"/>
        <v>3</v>
      </c>
      <c r="AJ143" s="17">
        <f t="shared" si="64"/>
        <v>0.6</v>
      </c>
      <c r="AK143" s="16">
        <f t="shared" si="65"/>
        <v>1</v>
      </c>
      <c r="AL143" s="17">
        <f t="shared" si="66"/>
        <v>0.2</v>
      </c>
      <c r="AM143" s="16">
        <f t="shared" si="67"/>
        <v>7</v>
      </c>
      <c r="AN143" s="17">
        <f t="shared" si="68"/>
        <v>0.58333333333333337</v>
      </c>
      <c r="AO143" s="16">
        <f t="shared" si="69"/>
        <v>10</v>
      </c>
      <c r="AP143" s="17">
        <f t="shared" si="70"/>
        <v>0.76923076923076927</v>
      </c>
      <c r="AQ143" s="16">
        <f t="shared" si="71"/>
        <v>3</v>
      </c>
    </row>
    <row r="144" spans="1:43">
      <c r="A144" s="68" t="s">
        <v>397</v>
      </c>
      <c r="B144" s="69">
        <v>808522</v>
      </c>
      <c r="C144" s="69">
        <v>22</v>
      </c>
      <c r="D144" s="70" t="s">
        <v>33</v>
      </c>
      <c r="E144" s="70" t="s">
        <v>427</v>
      </c>
      <c r="F144" s="35" t="s">
        <v>32</v>
      </c>
      <c r="G144" s="35"/>
      <c r="H144" s="35"/>
      <c r="I144" s="35"/>
      <c r="J144" s="3">
        <v>2</v>
      </c>
      <c r="K144" s="3">
        <v>0</v>
      </c>
      <c r="L144" s="3">
        <v>1</v>
      </c>
      <c r="M144" s="3">
        <v>1</v>
      </c>
      <c r="N144" s="3">
        <v>1</v>
      </c>
      <c r="O144" s="3">
        <v>1</v>
      </c>
      <c r="P144" s="3">
        <v>1</v>
      </c>
      <c r="Q144" s="3">
        <v>1</v>
      </c>
      <c r="R144" s="3">
        <v>1</v>
      </c>
      <c r="S144" s="3">
        <v>2</v>
      </c>
      <c r="T144" s="3">
        <v>1</v>
      </c>
      <c r="U144" s="3">
        <v>2</v>
      </c>
      <c r="V144" s="3">
        <v>1</v>
      </c>
      <c r="W144" s="3">
        <v>1</v>
      </c>
      <c r="X144" s="3">
        <v>1</v>
      </c>
      <c r="Y144" s="3">
        <v>0</v>
      </c>
      <c r="Z144" s="16">
        <f t="shared" si="54"/>
        <v>17</v>
      </c>
      <c r="AA144" s="17">
        <f t="shared" si="55"/>
        <v>0.68</v>
      </c>
      <c r="AB144" s="17" t="str">
        <f t="shared" si="56"/>
        <v>Pagrindinis</v>
      </c>
      <c r="AC144" s="16">
        <f t="shared" si="57"/>
        <v>3</v>
      </c>
      <c r="AD144" s="17">
        <f t="shared" si="58"/>
        <v>0.75</v>
      </c>
      <c r="AE144" s="16">
        <f t="shared" si="59"/>
        <v>8</v>
      </c>
      <c r="AF144" s="17">
        <f t="shared" si="60"/>
        <v>1</v>
      </c>
      <c r="AG144" s="16">
        <f t="shared" si="61"/>
        <v>2</v>
      </c>
      <c r="AH144" s="17">
        <f t="shared" si="62"/>
        <v>0.66666666666666663</v>
      </c>
      <c r="AI144" s="16">
        <f t="shared" si="63"/>
        <v>2</v>
      </c>
      <c r="AJ144" s="17">
        <f t="shared" si="64"/>
        <v>0.4</v>
      </c>
      <c r="AK144" s="16">
        <f t="shared" si="65"/>
        <v>2</v>
      </c>
      <c r="AL144" s="17">
        <f t="shared" si="66"/>
        <v>0.4</v>
      </c>
      <c r="AM144" s="16">
        <f t="shared" si="67"/>
        <v>9</v>
      </c>
      <c r="AN144" s="17">
        <f t="shared" si="68"/>
        <v>0.75</v>
      </c>
      <c r="AO144" s="16">
        <f t="shared" si="69"/>
        <v>8</v>
      </c>
      <c r="AP144" s="17">
        <f t="shared" si="70"/>
        <v>0.61538461538461542</v>
      </c>
      <c r="AQ144" s="16">
        <f t="shared" si="71"/>
        <v>3</v>
      </c>
    </row>
    <row r="145" spans="1:43">
      <c r="A145" s="68" t="s">
        <v>397</v>
      </c>
      <c r="B145" s="69">
        <v>808523</v>
      </c>
      <c r="C145" s="69">
        <v>23</v>
      </c>
      <c r="D145" s="70" t="s">
        <v>241</v>
      </c>
      <c r="E145" s="70" t="s">
        <v>428</v>
      </c>
      <c r="F145" s="35" t="s">
        <v>32</v>
      </c>
      <c r="G145" s="35"/>
      <c r="H145" s="35"/>
      <c r="I145" s="35"/>
      <c r="J145" s="3">
        <v>2</v>
      </c>
      <c r="K145" s="3">
        <v>1</v>
      </c>
      <c r="L145" s="3">
        <v>1</v>
      </c>
      <c r="M145" s="3">
        <v>1</v>
      </c>
      <c r="N145" s="3">
        <v>1</v>
      </c>
      <c r="O145" s="3">
        <v>1</v>
      </c>
      <c r="P145" s="3">
        <v>1</v>
      </c>
      <c r="Q145" s="3">
        <v>2</v>
      </c>
      <c r="R145" s="3">
        <v>1</v>
      </c>
      <c r="S145" s="3">
        <v>1</v>
      </c>
      <c r="T145" s="3">
        <v>1</v>
      </c>
      <c r="U145" s="3">
        <v>1</v>
      </c>
      <c r="V145" s="3">
        <v>1</v>
      </c>
      <c r="W145" s="3">
        <v>1</v>
      </c>
      <c r="X145" s="3">
        <v>2</v>
      </c>
      <c r="Y145" s="3">
        <v>1</v>
      </c>
      <c r="Z145" s="16">
        <f t="shared" si="54"/>
        <v>19</v>
      </c>
      <c r="AA145" s="17">
        <f t="shared" si="55"/>
        <v>0.76</v>
      </c>
      <c r="AB145" s="17" t="str">
        <f t="shared" si="56"/>
        <v>Pagrindinis</v>
      </c>
      <c r="AC145" s="16">
        <f t="shared" si="57"/>
        <v>3</v>
      </c>
      <c r="AD145" s="17">
        <f t="shared" si="58"/>
        <v>0.75</v>
      </c>
      <c r="AE145" s="16">
        <f t="shared" si="59"/>
        <v>7</v>
      </c>
      <c r="AF145" s="17">
        <f t="shared" si="60"/>
        <v>0.875</v>
      </c>
      <c r="AG145" s="16">
        <f t="shared" si="61"/>
        <v>3</v>
      </c>
      <c r="AH145" s="17">
        <f t="shared" si="62"/>
        <v>1</v>
      </c>
      <c r="AI145" s="16">
        <f t="shared" si="63"/>
        <v>3</v>
      </c>
      <c r="AJ145" s="17">
        <f t="shared" si="64"/>
        <v>0.6</v>
      </c>
      <c r="AK145" s="16">
        <f t="shared" si="65"/>
        <v>3</v>
      </c>
      <c r="AL145" s="17">
        <f t="shared" si="66"/>
        <v>0.6</v>
      </c>
      <c r="AM145" s="16">
        <f t="shared" si="67"/>
        <v>9</v>
      </c>
      <c r="AN145" s="17">
        <f t="shared" si="68"/>
        <v>0.75</v>
      </c>
      <c r="AO145" s="16">
        <f t="shared" si="69"/>
        <v>10</v>
      </c>
      <c r="AP145" s="17">
        <f t="shared" si="70"/>
        <v>0.76923076923076927</v>
      </c>
      <c r="AQ145" s="16">
        <f t="shared" si="71"/>
        <v>4</v>
      </c>
    </row>
    <row r="146" spans="1:43">
      <c r="A146" s="68" t="s">
        <v>397</v>
      </c>
      <c r="B146" s="69">
        <v>808524</v>
      </c>
      <c r="C146" s="69">
        <v>24</v>
      </c>
      <c r="D146" s="70" t="s">
        <v>429</v>
      </c>
      <c r="E146" s="70" t="s">
        <v>430</v>
      </c>
      <c r="F146" s="35" t="s">
        <v>36</v>
      </c>
      <c r="G146" s="35"/>
      <c r="H146" s="35"/>
      <c r="I146" s="35"/>
      <c r="J146" s="3">
        <v>2</v>
      </c>
      <c r="K146" s="3">
        <v>3</v>
      </c>
      <c r="L146" s="3">
        <v>1</v>
      </c>
      <c r="M146" s="3">
        <v>1</v>
      </c>
      <c r="N146" s="3">
        <v>1</v>
      </c>
      <c r="O146" s="3">
        <v>1</v>
      </c>
      <c r="P146" s="3">
        <v>1</v>
      </c>
      <c r="Q146" s="3">
        <v>1</v>
      </c>
      <c r="R146" s="3">
        <v>3</v>
      </c>
      <c r="S146" s="3">
        <v>2</v>
      </c>
      <c r="T146" s="3">
        <v>1</v>
      </c>
      <c r="U146" s="3">
        <v>2</v>
      </c>
      <c r="V146" s="3">
        <v>1</v>
      </c>
      <c r="W146" s="3">
        <v>1</v>
      </c>
      <c r="X146" s="3">
        <v>1</v>
      </c>
      <c r="Y146" s="3">
        <v>1</v>
      </c>
      <c r="Z146" s="16">
        <f t="shared" si="54"/>
        <v>23</v>
      </c>
      <c r="AA146" s="17">
        <f t="shared" si="55"/>
        <v>0.92</v>
      </c>
      <c r="AB146" s="17" t="str">
        <f t="shared" si="56"/>
        <v>Aukštesnysis</v>
      </c>
      <c r="AC146" s="16">
        <f t="shared" si="57"/>
        <v>4</v>
      </c>
      <c r="AD146" s="17">
        <f t="shared" si="58"/>
        <v>1</v>
      </c>
      <c r="AE146" s="16">
        <f t="shared" si="59"/>
        <v>8</v>
      </c>
      <c r="AF146" s="17">
        <f t="shared" si="60"/>
        <v>1</v>
      </c>
      <c r="AG146" s="16">
        <f t="shared" si="61"/>
        <v>2</v>
      </c>
      <c r="AH146" s="17">
        <f t="shared" si="62"/>
        <v>0.66666666666666663</v>
      </c>
      <c r="AI146" s="16">
        <f t="shared" si="63"/>
        <v>5</v>
      </c>
      <c r="AJ146" s="17">
        <f t="shared" si="64"/>
        <v>1</v>
      </c>
      <c r="AK146" s="16">
        <f t="shared" si="65"/>
        <v>4</v>
      </c>
      <c r="AL146" s="17">
        <f t="shared" si="66"/>
        <v>0.8</v>
      </c>
      <c r="AM146" s="16">
        <f t="shared" si="67"/>
        <v>11</v>
      </c>
      <c r="AN146" s="17">
        <f t="shared" si="68"/>
        <v>0.91666666666666663</v>
      </c>
      <c r="AO146" s="16">
        <f t="shared" si="69"/>
        <v>12</v>
      </c>
      <c r="AP146" s="17">
        <f t="shared" si="70"/>
        <v>0.92307692307692313</v>
      </c>
      <c r="AQ146" s="16">
        <f t="shared" si="71"/>
        <v>4</v>
      </c>
    </row>
    <row r="147" spans="1:43">
      <c r="A147" s="68" t="s">
        <v>397</v>
      </c>
      <c r="B147" s="69">
        <v>808525</v>
      </c>
      <c r="C147" s="69">
        <v>25</v>
      </c>
      <c r="D147" s="70" t="s">
        <v>118</v>
      </c>
      <c r="E147" s="70" t="s">
        <v>431</v>
      </c>
      <c r="F147" s="35" t="s">
        <v>32</v>
      </c>
      <c r="G147" s="35"/>
      <c r="H147" s="35"/>
      <c r="I147" s="35"/>
      <c r="J147" s="3">
        <v>2</v>
      </c>
      <c r="K147" s="3">
        <v>0</v>
      </c>
      <c r="L147" s="3">
        <v>1</v>
      </c>
      <c r="M147" s="3">
        <v>1</v>
      </c>
      <c r="N147" s="3">
        <v>1</v>
      </c>
      <c r="O147" s="3">
        <v>1</v>
      </c>
      <c r="P147" s="3">
        <v>1</v>
      </c>
      <c r="Q147" s="3">
        <v>1</v>
      </c>
      <c r="R147" s="3">
        <v>0</v>
      </c>
      <c r="S147" s="3">
        <v>2</v>
      </c>
      <c r="T147" s="3">
        <v>1</v>
      </c>
      <c r="U147" s="3">
        <v>1</v>
      </c>
      <c r="V147" s="3">
        <v>1</v>
      </c>
      <c r="W147" s="3">
        <v>1</v>
      </c>
      <c r="X147" s="3">
        <v>1</v>
      </c>
      <c r="Y147" s="3">
        <v>1</v>
      </c>
      <c r="Z147" s="16">
        <f t="shared" si="54"/>
        <v>16</v>
      </c>
      <c r="AA147" s="17">
        <f t="shared" si="55"/>
        <v>0.64</v>
      </c>
      <c r="AB147" s="17" t="str">
        <f t="shared" si="56"/>
        <v>Pagrindinis</v>
      </c>
      <c r="AC147" s="16">
        <f t="shared" si="57"/>
        <v>4</v>
      </c>
      <c r="AD147" s="17">
        <f t="shared" si="58"/>
        <v>1</v>
      </c>
      <c r="AE147" s="16">
        <f t="shared" si="59"/>
        <v>7</v>
      </c>
      <c r="AF147" s="17">
        <f t="shared" si="60"/>
        <v>0.875</v>
      </c>
      <c r="AG147" s="16">
        <f t="shared" si="61"/>
        <v>2</v>
      </c>
      <c r="AH147" s="17">
        <f t="shared" si="62"/>
        <v>0.66666666666666663</v>
      </c>
      <c r="AI147" s="16">
        <f t="shared" si="63"/>
        <v>2</v>
      </c>
      <c r="AJ147" s="17">
        <f t="shared" si="64"/>
        <v>0.4</v>
      </c>
      <c r="AK147" s="16">
        <f t="shared" si="65"/>
        <v>1</v>
      </c>
      <c r="AL147" s="17">
        <f t="shared" si="66"/>
        <v>0.2</v>
      </c>
      <c r="AM147" s="16">
        <f t="shared" si="67"/>
        <v>7</v>
      </c>
      <c r="AN147" s="17">
        <f t="shared" si="68"/>
        <v>0.58333333333333337</v>
      </c>
      <c r="AO147" s="16">
        <f t="shared" si="69"/>
        <v>9</v>
      </c>
      <c r="AP147" s="17">
        <f t="shared" si="70"/>
        <v>0.69230769230769229</v>
      </c>
      <c r="AQ147" s="16">
        <f t="shared" si="71"/>
        <v>3</v>
      </c>
    </row>
    <row r="148" spans="1:43">
      <c r="A148" s="68" t="s">
        <v>397</v>
      </c>
      <c r="B148" s="69">
        <v>808526</v>
      </c>
      <c r="C148" s="69">
        <v>26</v>
      </c>
      <c r="D148" s="70" t="s">
        <v>432</v>
      </c>
      <c r="E148" s="70" t="s">
        <v>433</v>
      </c>
      <c r="F148" s="35" t="s">
        <v>36</v>
      </c>
      <c r="G148" s="35"/>
      <c r="H148" s="35"/>
      <c r="I148" s="35"/>
      <c r="J148" s="3">
        <v>2</v>
      </c>
      <c r="K148" s="3">
        <v>2</v>
      </c>
      <c r="L148" s="3">
        <v>1</v>
      </c>
      <c r="M148" s="3">
        <v>1</v>
      </c>
      <c r="N148" s="3">
        <v>1</v>
      </c>
      <c r="O148" s="3">
        <v>1</v>
      </c>
      <c r="P148" s="3">
        <v>1</v>
      </c>
      <c r="Q148" s="3">
        <v>2</v>
      </c>
      <c r="R148" s="3">
        <v>1</v>
      </c>
      <c r="S148" s="3">
        <v>2</v>
      </c>
      <c r="T148" s="3">
        <v>1</v>
      </c>
      <c r="U148" s="3">
        <v>2</v>
      </c>
      <c r="V148" s="3">
        <v>1</v>
      </c>
      <c r="W148" s="3">
        <v>1</v>
      </c>
      <c r="X148" s="3">
        <v>0</v>
      </c>
      <c r="Y148" s="3">
        <v>1</v>
      </c>
      <c r="Z148" s="16">
        <f t="shared" si="54"/>
        <v>20</v>
      </c>
      <c r="AA148" s="17">
        <f t="shared" si="55"/>
        <v>0.8</v>
      </c>
      <c r="AB148" s="17" t="str">
        <f t="shared" si="56"/>
        <v>Pagrindinis</v>
      </c>
      <c r="AC148" s="16">
        <f t="shared" si="57"/>
        <v>4</v>
      </c>
      <c r="AD148" s="17">
        <f t="shared" si="58"/>
        <v>1</v>
      </c>
      <c r="AE148" s="16">
        <f t="shared" si="59"/>
        <v>8</v>
      </c>
      <c r="AF148" s="17">
        <f t="shared" si="60"/>
        <v>1</v>
      </c>
      <c r="AG148" s="16">
        <f t="shared" si="61"/>
        <v>1</v>
      </c>
      <c r="AH148" s="17">
        <f t="shared" si="62"/>
        <v>0.33333333333333331</v>
      </c>
      <c r="AI148" s="16">
        <f t="shared" si="63"/>
        <v>4</v>
      </c>
      <c r="AJ148" s="17">
        <f t="shared" si="64"/>
        <v>0.8</v>
      </c>
      <c r="AK148" s="16">
        <f t="shared" si="65"/>
        <v>3</v>
      </c>
      <c r="AL148" s="17">
        <f t="shared" si="66"/>
        <v>0.6</v>
      </c>
      <c r="AM148" s="16">
        <f t="shared" si="67"/>
        <v>10</v>
      </c>
      <c r="AN148" s="17">
        <f t="shared" si="68"/>
        <v>0.83333333333333337</v>
      </c>
      <c r="AO148" s="16">
        <f t="shared" si="69"/>
        <v>10</v>
      </c>
      <c r="AP148" s="17">
        <f t="shared" si="70"/>
        <v>0.76923076923076927</v>
      </c>
      <c r="AQ148" s="16">
        <f t="shared" si="71"/>
        <v>4</v>
      </c>
    </row>
    <row r="149" spans="1:43">
      <c r="A149" s="68" t="s">
        <v>397</v>
      </c>
      <c r="B149" s="69">
        <v>808527</v>
      </c>
      <c r="C149" s="69">
        <v>27</v>
      </c>
      <c r="D149" s="70" t="s">
        <v>434</v>
      </c>
      <c r="E149" s="70" t="s">
        <v>435</v>
      </c>
      <c r="F149" s="35" t="s">
        <v>32</v>
      </c>
      <c r="G149" s="35"/>
      <c r="H149" s="35"/>
      <c r="I149" s="35"/>
      <c r="J149" s="3">
        <v>2</v>
      </c>
      <c r="K149" s="3">
        <v>2</v>
      </c>
      <c r="L149" s="3">
        <v>1</v>
      </c>
      <c r="M149" s="3">
        <v>1</v>
      </c>
      <c r="N149" s="3">
        <v>1</v>
      </c>
      <c r="O149" s="3">
        <v>1</v>
      </c>
      <c r="P149" s="3">
        <v>1</v>
      </c>
      <c r="Q149" s="3">
        <v>1</v>
      </c>
      <c r="R149" s="3">
        <v>3</v>
      </c>
      <c r="S149" s="3">
        <v>2</v>
      </c>
      <c r="T149" s="3">
        <v>1</v>
      </c>
      <c r="U149" s="3">
        <v>2</v>
      </c>
      <c r="V149" s="3">
        <v>1</v>
      </c>
      <c r="W149" s="3">
        <v>1</v>
      </c>
      <c r="X149" s="3">
        <v>2</v>
      </c>
      <c r="Y149" s="3">
        <v>1</v>
      </c>
      <c r="Z149" s="16">
        <f t="shared" si="54"/>
        <v>23</v>
      </c>
      <c r="AA149" s="17">
        <f t="shared" si="55"/>
        <v>0.92</v>
      </c>
      <c r="AB149" s="17" t="str">
        <f t="shared" si="56"/>
        <v>Aukštesnysis</v>
      </c>
      <c r="AC149" s="16">
        <f t="shared" si="57"/>
        <v>4</v>
      </c>
      <c r="AD149" s="17">
        <f t="shared" si="58"/>
        <v>1</v>
      </c>
      <c r="AE149" s="16">
        <f t="shared" si="59"/>
        <v>8</v>
      </c>
      <c r="AF149" s="17">
        <f t="shared" si="60"/>
        <v>1</v>
      </c>
      <c r="AG149" s="16">
        <f t="shared" si="61"/>
        <v>3</v>
      </c>
      <c r="AH149" s="17">
        <f t="shared" si="62"/>
        <v>1</v>
      </c>
      <c r="AI149" s="16">
        <f t="shared" si="63"/>
        <v>4</v>
      </c>
      <c r="AJ149" s="17">
        <f t="shared" si="64"/>
        <v>0.8</v>
      </c>
      <c r="AK149" s="16">
        <f t="shared" si="65"/>
        <v>4</v>
      </c>
      <c r="AL149" s="17">
        <f t="shared" si="66"/>
        <v>0.8</v>
      </c>
      <c r="AM149" s="16">
        <f t="shared" si="67"/>
        <v>11</v>
      </c>
      <c r="AN149" s="17">
        <f t="shared" si="68"/>
        <v>0.91666666666666663</v>
      </c>
      <c r="AO149" s="16">
        <f t="shared" si="69"/>
        <v>12</v>
      </c>
      <c r="AP149" s="17">
        <f t="shared" si="70"/>
        <v>0.92307692307692313</v>
      </c>
      <c r="AQ149" s="16">
        <f t="shared" si="71"/>
        <v>4</v>
      </c>
    </row>
    <row r="150" spans="1:43">
      <c r="A150" s="68" t="s">
        <v>397</v>
      </c>
      <c r="B150" s="69">
        <v>808528</v>
      </c>
      <c r="C150" s="69">
        <v>28</v>
      </c>
      <c r="D150" s="70" t="s">
        <v>229</v>
      </c>
      <c r="E150" s="70" t="s">
        <v>436</v>
      </c>
      <c r="F150" s="35" t="s">
        <v>36</v>
      </c>
      <c r="G150" s="35"/>
      <c r="H150" s="35"/>
      <c r="I150" s="35"/>
      <c r="J150" s="3">
        <v>2</v>
      </c>
      <c r="K150" s="3">
        <v>3</v>
      </c>
      <c r="L150" s="3">
        <v>1</v>
      </c>
      <c r="M150" s="3">
        <v>1</v>
      </c>
      <c r="N150" s="3">
        <v>1</v>
      </c>
      <c r="O150" s="3">
        <v>1</v>
      </c>
      <c r="P150" s="3">
        <v>1</v>
      </c>
      <c r="Q150" s="3">
        <v>1</v>
      </c>
      <c r="R150" s="3">
        <v>1</v>
      </c>
      <c r="S150" s="3">
        <v>1</v>
      </c>
      <c r="T150" s="3">
        <v>1</v>
      </c>
      <c r="U150" s="3">
        <v>2</v>
      </c>
      <c r="V150" s="3">
        <v>1</v>
      </c>
      <c r="W150" s="3">
        <v>1</v>
      </c>
      <c r="X150" s="3">
        <v>1</v>
      </c>
      <c r="Y150" s="3">
        <v>1</v>
      </c>
      <c r="Z150" s="16">
        <f t="shared" si="54"/>
        <v>20</v>
      </c>
      <c r="AA150" s="17">
        <f t="shared" si="55"/>
        <v>0.8</v>
      </c>
      <c r="AB150" s="17" t="str">
        <f t="shared" si="56"/>
        <v>Pagrindinis</v>
      </c>
      <c r="AC150" s="16">
        <f t="shared" si="57"/>
        <v>3</v>
      </c>
      <c r="AD150" s="17">
        <f t="shared" si="58"/>
        <v>0.75</v>
      </c>
      <c r="AE150" s="16">
        <f t="shared" si="59"/>
        <v>8</v>
      </c>
      <c r="AF150" s="17">
        <f t="shared" si="60"/>
        <v>1</v>
      </c>
      <c r="AG150" s="16">
        <f t="shared" si="61"/>
        <v>2</v>
      </c>
      <c r="AH150" s="17">
        <f t="shared" si="62"/>
        <v>0.66666666666666663</v>
      </c>
      <c r="AI150" s="16">
        <f t="shared" si="63"/>
        <v>5</v>
      </c>
      <c r="AJ150" s="17">
        <f t="shared" si="64"/>
        <v>1</v>
      </c>
      <c r="AK150" s="16">
        <f t="shared" si="65"/>
        <v>2</v>
      </c>
      <c r="AL150" s="17">
        <f t="shared" si="66"/>
        <v>0.4</v>
      </c>
      <c r="AM150" s="16">
        <f t="shared" si="67"/>
        <v>9</v>
      </c>
      <c r="AN150" s="17">
        <f t="shared" si="68"/>
        <v>0.75</v>
      </c>
      <c r="AO150" s="16">
        <f t="shared" si="69"/>
        <v>11</v>
      </c>
      <c r="AP150" s="17">
        <f t="shared" si="70"/>
        <v>0.84615384615384615</v>
      </c>
      <c r="AQ150" s="16">
        <f t="shared" si="71"/>
        <v>4</v>
      </c>
    </row>
    <row r="151" spans="1:43">
      <c r="A151" s="68" t="s">
        <v>397</v>
      </c>
      <c r="B151" s="69">
        <v>808529</v>
      </c>
      <c r="C151" s="69">
        <v>29</v>
      </c>
      <c r="D151" s="70" t="s">
        <v>121</v>
      </c>
      <c r="E151" s="70" t="s">
        <v>437</v>
      </c>
      <c r="F151" s="35" t="s">
        <v>36</v>
      </c>
      <c r="G151" s="35"/>
      <c r="H151" s="35"/>
      <c r="I151" s="35"/>
      <c r="J151" s="3">
        <v>1</v>
      </c>
      <c r="K151" s="3">
        <v>1</v>
      </c>
      <c r="L151" s="3">
        <v>0</v>
      </c>
      <c r="M151" s="3">
        <v>0</v>
      </c>
      <c r="N151" s="3">
        <v>1</v>
      </c>
      <c r="O151" s="3">
        <v>1</v>
      </c>
      <c r="P151" s="3">
        <v>1</v>
      </c>
      <c r="Q151" s="3">
        <v>2</v>
      </c>
      <c r="R151" s="3">
        <v>0</v>
      </c>
      <c r="S151" s="3">
        <v>1</v>
      </c>
      <c r="T151" s="3">
        <v>1</v>
      </c>
      <c r="U151" s="3">
        <v>2</v>
      </c>
      <c r="V151" s="3">
        <v>1</v>
      </c>
      <c r="W151" s="3">
        <v>0</v>
      </c>
      <c r="X151" s="3">
        <v>2</v>
      </c>
      <c r="Y151" s="3">
        <v>1</v>
      </c>
      <c r="Z151" s="16">
        <f t="shared" si="54"/>
        <v>15</v>
      </c>
      <c r="AA151" s="17">
        <f t="shared" si="55"/>
        <v>0.6</v>
      </c>
      <c r="AB151" s="17" t="str">
        <f t="shared" si="56"/>
        <v>Pagrindinis</v>
      </c>
      <c r="AC151" s="16">
        <f t="shared" si="57"/>
        <v>3</v>
      </c>
      <c r="AD151" s="17">
        <f t="shared" si="58"/>
        <v>0.75</v>
      </c>
      <c r="AE151" s="16">
        <f t="shared" si="59"/>
        <v>5</v>
      </c>
      <c r="AF151" s="17">
        <f t="shared" si="60"/>
        <v>0.625</v>
      </c>
      <c r="AG151" s="16">
        <f t="shared" si="61"/>
        <v>3</v>
      </c>
      <c r="AH151" s="17">
        <f t="shared" si="62"/>
        <v>1</v>
      </c>
      <c r="AI151" s="16">
        <f t="shared" si="63"/>
        <v>2</v>
      </c>
      <c r="AJ151" s="17">
        <f t="shared" si="64"/>
        <v>0.4</v>
      </c>
      <c r="AK151" s="16">
        <f t="shared" si="65"/>
        <v>2</v>
      </c>
      <c r="AL151" s="17">
        <f t="shared" si="66"/>
        <v>0.4</v>
      </c>
      <c r="AM151" s="16">
        <f t="shared" si="67"/>
        <v>7</v>
      </c>
      <c r="AN151" s="17">
        <f t="shared" si="68"/>
        <v>0.58333333333333337</v>
      </c>
      <c r="AO151" s="16">
        <f t="shared" si="69"/>
        <v>8</v>
      </c>
      <c r="AP151" s="17">
        <f t="shared" si="70"/>
        <v>0.61538461538461542</v>
      </c>
      <c r="AQ151" s="16">
        <f t="shared" si="71"/>
        <v>2</v>
      </c>
    </row>
    <row r="152" spans="1:43">
      <c r="A152" s="68" t="s">
        <v>397</v>
      </c>
      <c r="B152" s="69">
        <v>808530</v>
      </c>
      <c r="C152" s="69">
        <v>30</v>
      </c>
      <c r="D152" s="70" t="s">
        <v>351</v>
      </c>
      <c r="E152" s="70" t="s">
        <v>438</v>
      </c>
      <c r="F152" s="35" t="s">
        <v>36</v>
      </c>
      <c r="G152" s="35"/>
      <c r="H152" s="35"/>
      <c r="I152" s="35"/>
      <c r="J152" s="3">
        <v>2</v>
      </c>
      <c r="K152" s="3">
        <v>1</v>
      </c>
      <c r="L152" s="3">
        <v>0</v>
      </c>
      <c r="M152" s="3">
        <v>1</v>
      </c>
      <c r="N152" s="3">
        <v>1</v>
      </c>
      <c r="O152" s="3">
        <v>1</v>
      </c>
      <c r="P152" s="3">
        <v>0</v>
      </c>
      <c r="Q152" s="3">
        <v>1</v>
      </c>
      <c r="R152" s="3">
        <v>2</v>
      </c>
      <c r="S152" s="3">
        <v>2</v>
      </c>
      <c r="T152" s="3">
        <v>0</v>
      </c>
      <c r="U152" s="3">
        <v>1</v>
      </c>
      <c r="V152" s="3">
        <v>1</v>
      </c>
      <c r="W152" s="3">
        <v>1</v>
      </c>
      <c r="X152" s="3">
        <v>2</v>
      </c>
      <c r="Y152" s="3">
        <v>1</v>
      </c>
      <c r="Z152" s="16">
        <f t="shared" si="54"/>
        <v>17</v>
      </c>
      <c r="AA152" s="17">
        <f t="shared" si="55"/>
        <v>0.68</v>
      </c>
      <c r="AB152" s="17" t="str">
        <f t="shared" si="56"/>
        <v>Pagrindinis</v>
      </c>
      <c r="AC152" s="16">
        <f t="shared" si="57"/>
        <v>3</v>
      </c>
      <c r="AD152" s="17">
        <f t="shared" si="58"/>
        <v>0.75</v>
      </c>
      <c r="AE152" s="16">
        <f t="shared" si="59"/>
        <v>5</v>
      </c>
      <c r="AF152" s="17">
        <f t="shared" si="60"/>
        <v>0.625</v>
      </c>
      <c r="AG152" s="16">
        <f t="shared" si="61"/>
        <v>3</v>
      </c>
      <c r="AH152" s="17">
        <f t="shared" si="62"/>
        <v>1</v>
      </c>
      <c r="AI152" s="16">
        <f t="shared" si="63"/>
        <v>3</v>
      </c>
      <c r="AJ152" s="17">
        <f t="shared" si="64"/>
        <v>0.6</v>
      </c>
      <c r="AK152" s="16">
        <f t="shared" si="65"/>
        <v>3</v>
      </c>
      <c r="AL152" s="17">
        <f t="shared" si="66"/>
        <v>0.6</v>
      </c>
      <c r="AM152" s="16">
        <f t="shared" si="67"/>
        <v>8</v>
      </c>
      <c r="AN152" s="17">
        <f t="shared" si="68"/>
        <v>0.66666666666666663</v>
      </c>
      <c r="AO152" s="16">
        <f t="shared" si="69"/>
        <v>9</v>
      </c>
      <c r="AP152" s="17">
        <f t="shared" si="70"/>
        <v>0.69230769230769229</v>
      </c>
      <c r="AQ152" s="16">
        <f t="shared" si="71"/>
        <v>3</v>
      </c>
    </row>
    <row r="153" spans="1:43">
      <c r="A153" s="68" t="s">
        <v>439</v>
      </c>
      <c r="B153" s="69">
        <v>808601</v>
      </c>
      <c r="C153" s="69">
        <v>1</v>
      </c>
      <c r="D153" s="70" t="s">
        <v>108</v>
      </c>
      <c r="E153" s="70" t="s">
        <v>440</v>
      </c>
      <c r="F153" s="35" t="s">
        <v>32</v>
      </c>
      <c r="G153" s="35"/>
      <c r="H153" s="35"/>
      <c r="I153" s="35"/>
      <c r="J153" s="3">
        <v>1</v>
      </c>
      <c r="K153" s="3">
        <v>2</v>
      </c>
      <c r="L153" s="3">
        <v>1</v>
      </c>
      <c r="M153" s="3">
        <v>1</v>
      </c>
      <c r="N153" s="3">
        <v>1</v>
      </c>
      <c r="O153" s="3">
        <v>0</v>
      </c>
      <c r="P153" s="3">
        <v>0</v>
      </c>
      <c r="Q153" s="3">
        <v>1</v>
      </c>
      <c r="R153" s="3">
        <v>2</v>
      </c>
      <c r="S153" s="3">
        <v>2</v>
      </c>
      <c r="T153" s="3">
        <v>0</v>
      </c>
      <c r="U153" s="3">
        <v>1</v>
      </c>
      <c r="V153" s="3">
        <v>0</v>
      </c>
      <c r="W153" s="3">
        <v>0</v>
      </c>
      <c r="X153" s="3">
        <v>2</v>
      </c>
      <c r="Y153" s="3">
        <v>1</v>
      </c>
      <c r="Z153" s="16">
        <f t="shared" si="54"/>
        <v>15</v>
      </c>
      <c r="AA153" s="17">
        <f t="shared" si="55"/>
        <v>0.6</v>
      </c>
      <c r="AB153" s="17" t="str">
        <f t="shared" si="56"/>
        <v>Pagrindinis</v>
      </c>
      <c r="AC153" s="16">
        <f t="shared" si="57"/>
        <v>3</v>
      </c>
      <c r="AD153" s="17">
        <f t="shared" si="58"/>
        <v>0.75</v>
      </c>
      <c r="AE153" s="16">
        <f t="shared" si="59"/>
        <v>3</v>
      </c>
      <c r="AF153" s="17">
        <f t="shared" si="60"/>
        <v>0.375</v>
      </c>
      <c r="AG153" s="16">
        <f t="shared" si="61"/>
        <v>2</v>
      </c>
      <c r="AH153" s="17">
        <f t="shared" si="62"/>
        <v>0.66666666666666663</v>
      </c>
      <c r="AI153" s="16">
        <f t="shared" si="63"/>
        <v>4</v>
      </c>
      <c r="AJ153" s="17">
        <f t="shared" si="64"/>
        <v>0.8</v>
      </c>
      <c r="AK153" s="16">
        <f t="shared" si="65"/>
        <v>3</v>
      </c>
      <c r="AL153" s="17">
        <f t="shared" si="66"/>
        <v>0.6</v>
      </c>
      <c r="AM153" s="16">
        <f t="shared" si="67"/>
        <v>5</v>
      </c>
      <c r="AN153" s="17">
        <f t="shared" si="68"/>
        <v>0.41666666666666669</v>
      </c>
      <c r="AO153" s="16">
        <f t="shared" si="69"/>
        <v>10</v>
      </c>
      <c r="AP153" s="17">
        <f t="shared" si="70"/>
        <v>0.76923076923076927</v>
      </c>
      <c r="AQ153" s="16">
        <f t="shared" si="71"/>
        <v>2</v>
      </c>
    </row>
    <row r="154" spans="1:43">
      <c r="A154" s="68" t="s">
        <v>439</v>
      </c>
      <c r="B154" s="69">
        <v>808602</v>
      </c>
      <c r="C154" s="69">
        <v>2</v>
      </c>
      <c r="D154" s="70" t="s">
        <v>441</v>
      </c>
      <c r="E154" s="70" t="s">
        <v>442</v>
      </c>
      <c r="F154" s="35" t="s">
        <v>32</v>
      </c>
      <c r="G154" s="35"/>
      <c r="H154" s="35"/>
      <c r="I154" s="35"/>
      <c r="J154" s="3">
        <v>0</v>
      </c>
      <c r="K154" s="3">
        <v>2</v>
      </c>
      <c r="L154" s="3">
        <v>1</v>
      </c>
      <c r="M154" s="3">
        <v>1</v>
      </c>
      <c r="N154" s="3">
        <v>1</v>
      </c>
      <c r="O154" s="3">
        <v>1</v>
      </c>
      <c r="P154" s="3">
        <v>1</v>
      </c>
      <c r="Q154" s="3">
        <v>1</v>
      </c>
      <c r="R154" s="3">
        <v>0</v>
      </c>
      <c r="S154" s="3">
        <v>0</v>
      </c>
      <c r="T154" s="3">
        <v>1</v>
      </c>
      <c r="U154" s="3">
        <v>1</v>
      </c>
      <c r="V154" s="3">
        <v>1</v>
      </c>
      <c r="W154" s="3">
        <v>1</v>
      </c>
      <c r="X154" s="3">
        <v>0</v>
      </c>
      <c r="Y154" s="3">
        <v>0</v>
      </c>
      <c r="Z154" s="16">
        <f t="shared" si="54"/>
        <v>12</v>
      </c>
      <c r="AA154" s="17">
        <f t="shared" si="55"/>
        <v>0.48</v>
      </c>
      <c r="AB154" s="17" t="str">
        <f t="shared" si="56"/>
        <v>Patenkinamas</v>
      </c>
      <c r="AC154" s="16">
        <f t="shared" si="57"/>
        <v>1</v>
      </c>
      <c r="AD154" s="17">
        <f t="shared" si="58"/>
        <v>0.25</v>
      </c>
      <c r="AE154" s="16">
        <f t="shared" si="59"/>
        <v>5</v>
      </c>
      <c r="AF154" s="17">
        <f t="shared" si="60"/>
        <v>0.625</v>
      </c>
      <c r="AG154" s="16">
        <f t="shared" si="61"/>
        <v>1</v>
      </c>
      <c r="AH154" s="17">
        <f t="shared" si="62"/>
        <v>0.33333333333333331</v>
      </c>
      <c r="AI154" s="16">
        <f t="shared" si="63"/>
        <v>4</v>
      </c>
      <c r="AJ154" s="17">
        <f t="shared" si="64"/>
        <v>0.8</v>
      </c>
      <c r="AK154" s="16">
        <f t="shared" si="65"/>
        <v>1</v>
      </c>
      <c r="AL154" s="17">
        <f t="shared" si="66"/>
        <v>0.2</v>
      </c>
      <c r="AM154" s="16">
        <f t="shared" si="67"/>
        <v>5</v>
      </c>
      <c r="AN154" s="17">
        <f t="shared" si="68"/>
        <v>0.41666666666666669</v>
      </c>
      <c r="AO154" s="16">
        <f t="shared" si="69"/>
        <v>7</v>
      </c>
      <c r="AP154" s="17">
        <f t="shared" si="70"/>
        <v>0.53846153846153844</v>
      </c>
      <c r="AQ154" s="16">
        <f t="shared" si="71"/>
        <v>2</v>
      </c>
    </row>
    <row r="155" spans="1:43">
      <c r="A155" s="68" t="s">
        <v>439</v>
      </c>
      <c r="B155" s="69">
        <v>808603</v>
      </c>
      <c r="C155" s="69">
        <v>3</v>
      </c>
      <c r="D155" s="70" t="s">
        <v>229</v>
      </c>
      <c r="E155" s="70" t="s">
        <v>443</v>
      </c>
      <c r="F155" s="35" t="s">
        <v>36</v>
      </c>
      <c r="G155" s="35"/>
      <c r="H155" s="35"/>
      <c r="I155" s="35"/>
      <c r="J155" s="3">
        <v>0</v>
      </c>
      <c r="K155" s="3">
        <v>2</v>
      </c>
      <c r="L155" s="3">
        <v>1</v>
      </c>
      <c r="M155" s="3">
        <v>1</v>
      </c>
      <c r="N155" s="3">
        <v>1</v>
      </c>
      <c r="O155" s="3">
        <v>1</v>
      </c>
      <c r="P155" s="3">
        <v>1</v>
      </c>
      <c r="Q155" s="3">
        <v>2</v>
      </c>
      <c r="R155" s="3">
        <v>1</v>
      </c>
      <c r="S155" s="3">
        <v>2</v>
      </c>
      <c r="T155" s="3">
        <v>1</v>
      </c>
      <c r="U155" s="3">
        <v>1</v>
      </c>
      <c r="V155" s="3">
        <v>1</v>
      </c>
      <c r="W155" s="3">
        <v>1</v>
      </c>
      <c r="X155" s="3">
        <v>1</v>
      </c>
      <c r="Y155" s="3">
        <v>1</v>
      </c>
      <c r="Z155" s="16">
        <f t="shared" si="54"/>
        <v>18</v>
      </c>
      <c r="AA155" s="17">
        <f t="shared" si="55"/>
        <v>0.72</v>
      </c>
      <c r="AB155" s="17" t="str">
        <f t="shared" si="56"/>
        <v>Pagrindinis</v>
      </c>
      <c r="AC155" s="16">
        <f t="shared" si="57"/>
        <v>4</v>
      </c>
      <c r="AD155" s="17">
        <f t="shared" si="58"/>
        <v>1</v>
      </c>
      <c r="AE155" s="16">
        <f t="shared" si="59"/>
        <v>5</v>
      </c>
      <c r="AF155" s="17">
        <f t="shared" si="60"/>
        <v>0.625</v>
      </c>
      <c r="AG155" s="16">
        <f t="shared" si="61"/>
        <v>2</v>
      </c>
      <c r="AH155" s="17">
        <f t="shared" si="62"/>
        <v>0.66666666666666663</v>
      </c>
      <c r="AI155" s="16">
        <f t="shared" si="63"/>
        <v>4</v>
      </c>
      <c r="AJ155" s="17">
        <f t="shared" si="64"/>
        <v>0.8</v>
      </c>
      <c r="AK155" s="16">
        <f t="shared" si="65"/>
        <v>3</v>
      </c>
      <c r="AL155" s="17">
        <f t="shared" si="66"/>
        <v>0.6</v>
      </c>
      <c r="AM155" s="16">
        <f t="shared" si="67"/>
        <v>7</v>
      </c>
      <c r="AN155" s="17">
        <f t="shared" si="68"/>
        <v>0.58333333333333337</v>
      </c>
      <c r="AO155" s="16">
        <f t="shared" si="69"/>
        <v>11</v>
      </c>
      <c r="AP155" s="17">
        <f t="shared" si="70"/>
        <v>0.84615384615384615</v>
      </c>
      <c r="AQ155" s="16">
        <f t="shared" si="71"/>
        <v>3</v>
      </c>
    </row>
    <row r="156" spans="1:43">
      <c r="A156" s="68" t="s">
        <v>439</v>
      </c>
      <c r="B156" s="69">
        <v>808604</v>
      </c>
      <c r="C156" s="69">
        <v>4</v>
      </c>
      <c r="D156" s="70" t="s">
        <v>444</v>
      </c>
      <c r="E156" s="70" t="s">
        <v>445</v>
      </c>
      <c r="F156" s="35" t="s">
        <v>36</v>
      </c>
      <c r="G156" s="35"/>
      <c r="H156" s="35"/>
      <c r="I156" s="35"/>
      <c r="J156" s="3">
        <v>1</v>
      </c>
      <c r="K156" s="3">
        <v>2</v>
      </c>
      <c r="L156" s="3">
        <v>1</v>
      </c>
      <c r="M156" s="3">
        <v>1</v>
      </c>
      <c r="N156" s="3">
        <v>1</v>
      </c>
      <c r="O156" s="3">
        <v>1</v>
      </c>
      <c r="P156" s="3">
        <v>0</v>
      </c>
      <c r="Q156" s="3">
        <v>2</v>
      </c>
      <c r="R156" s="3">
        <v>2</v>
      </c>
      <c r="S156" s="3">
        <v>2</v>
      </c>
      <c r="T156" s="3">
        <v>1</v>
      </c>
      <c r="U156" s="3">
        <v>2</v>
      </c>
      <c r="V156" s="3">
        <v>0</v>
      </c>
      <c r="W156" s="3">
        <v>1</v>
      </c>
      <c r="X156" s="3">
        <v>1</v>
      </c>
      <c r="Y156" s="3">
        <v>1</v>
      </c>
      <c r="Z156" s="16">
        <f t="shared" si="54"/>
        <v>19</v>
      </c>
      <c r="AA156" s="17">
        <f t="shared" si="55"/>
        <v>0.76</v>
      </c>
      <c r="AB156" s="17" t="str">
        <f t="shared" si="56"/>
        <v>Pagrindinis</v>
      </c>
      <c r="AC156" s="16">
        <f t="shared" si="57"/>
        <v>3</v>
      </c>
      <c r="AD156" s="17">
        <f t="shared" si="58"/>
        <v>0.75</v>
      </c>
      <c r="AE156" s="16">
        <f t="shared" si="59"/>
        <v>6</v>
      </c>
      <c r="AF156" s="17">
        <f t="shared" si="60"/>
        <v>0.75</v>
      </c>
      <c r="AG156" s="16">
        <f t="shared" si="61"/>
        <v>2</v>
      </c>
      <c r="AH156" s="17">
        <f t="shared" si="62"/>
        <v>0.66666666666666663</v>
      </c>
      <c r="AI156" s="16">
        <f t="shared" si="63"/>
        <v>4</v>
      </c>
      <c r="AJ156" s="17">
        <f t="shared" si="64"/>
        <v>0.8</v>
      </c>
      <c r="AK156" s="16">
        <f t="shared" si="65"/>
        <v>4</v>
      </c>
      <c r="AL156" s="17">
        <f t="shared" si="66"/>
        <v>0.8</v>
      </c>
      <c r="AM156" s="16">
        <f t="shared" si="67"/>
        <v>9</v>
      </c>
      <c r="AN156" s="17">
        <f t="shared" si="68"/>
        <v>0.75</v>
      </c>
      <c r="AO156" s="16">
        <f t="shared" si="69"/>
        <v>10</v>
      </c>
      <c r="AP156" s="17">
        <f t="shared" si="70"/>
        <v>0.76923076923076927</v>
      </c>
      <c r="AQ156" s="16">
        <f t="shared" si="71"/>
        <v>4</v>
      </c>
    </row>
    <row r="157" spans="1:43">
      <c r="A157" s="68" t="s">
        <v>439</v>
      </c>
      <c r="B157" s="69">
        <v>808605</v>
      </c>
      <c r="C157" s="69">
        <v>5</v>
      </c>
      <c r="D157" s="70" t="s">
        <v>446</v>
      </c>
      <c r="E157" s="70" t="s">
        <v>447</v>
      </c>
      <c r="F157" s="35" t="s">
        <v>36</v>
      </c>
      <c r="G157" s="35"/>
      <c r="H157" s="35"/>
      <c r="I157" s="35"/>
      <c r="J157" s="3">
        <v>0</v>
      </c>
      <c r="K157" s="3">
        <v>2</v>
      </c>
      <c r="L157" s="3">
        <v>1</v>
      </c>
      <c r="M157" s="3">
        <v>1</v>
      </c>
      <c r="N157" s="3">
        <v>1</v>
      </c>
      <c r="O157" s="3">
        <v>1</v>
      </c>
      <c r="P157" s="3">
        <v>1</v>
      </c>
      <c r="Q157" s="3">
        <v>2</v>
      </c>
      <c r="R157" s="3">
        <v>2</v>
      </c>
      <c r="S157" s="3">
        <v>2</v>
      </c>
      <c r="T157" s="3">
        <v>1</v>
      </c>
      <c r="U157" s="3">
        <v>2</v>
      </c>
      <c r="V157" s="3">
        <v>1</v>
      </c>
      <c r="W157" s="3">
        <v>1</v>
      </c>
      <c r="X157" s="3">
        <v>0</v>
      </c>
      <c r="Y157" s="3">
        <v>1</v>
      </c>
      <c r="Z157" s="16">
        <f t="shared" si="54"/>
        <v>19</v>
      </c>
      <c r="AA157" s="17">
        <f t="shared" si="55"/>
        <v>0.76</v>
      </c>
      <c r="AB157" s="17" t="str">
        <f t="shared" si="56"/>
        <v>Pagrindinis</v>
      </c>
      <c r="AC157" s="16">
        <f t="shared" si="57"/>
        <v>4</v>
      </c>
      <c r="AD157" s="17">
        <f t="shared" si="58"/>
        <v>1</v>
      </c>
      <c r="AE157" s="16">
        <f t="shared" si="59"/>
        <v>6</v>
      </c>
      <c r="AF157" s="17">
        <f t="shared" si="60"/>
        <v>0.75</v>
      </c>
      <c r="AG157" s="16">
        <f t="shared" si="61"/>
        <v>1</v>
      </c>
      <c r="AH157" s="17">
        <f t="shared" si="62"/>
        <v>0.33333333333333331</v>
      </c>
      <c r="AI157" s="16">
        <f t="shared" si="63"/>
        <v>4</v>
      </c>
      <c r="AJ157" s="17">
        <f t="shared" si="64"/>
        <v>0.8</v>
      </c>
      <c r="AK157" s="16">
        <f t="shared" si="65"/>
        <v>4</v>
      </c>
      <c r="AL157" s="17">
        <f t="shared" si="66"/>
        <v>0.8</v>
      </c>
      <c r="AM157" s="16">
        <f t="shared" si="67"/>
        <v>9</v>
      </c>
      <c r="AN157" s="17">
        <f t="shared" si="68"/>
        <v>0.75</v>
      </c>
      <c r="AO157" s="16">
        <f t="shared" si="69"/>
        <v>10</v>
      </c>
      <c r="AP157" s="17">
        <f t="shared" si="70"/>
        <v>0.76923076923076927</v>
      </c>
      <c r="AQ157" s="16">
        <f t="shared" si="71"/>
        <v>4</v>
      </c>
    </row>
    <row r="158" spans="1:43">
      <c r="A158" s="68" t="s">
        <v>439</v>
      </c>
      <c r="B158" s="69">
        <v>808606</v>
      </c>
      <c r="C158" s="69">
        <v>6</v>
      </c>
      <c r="D158" s="70" t="s">
        <v>37</v>
      </c>
      <c r="E158" s="70" t="s">
        <v>448</v>
      </c>
      <c r="F158" s="35" t="s">
        <v>36</v>
      </c>
      <c r="G158" s="35"/>
      <c r="H158" s="35"/>
      <c r="I158" s="35"/>
      <c r="J158" s="3">
        <v>1</v>
      </c>
      <c r="K158" s="3">
        <v>3</v>
      </c>
      <c r="L158" s="3">
        <v>0</v>
      </c>
      <c r="M158" s="3">
        <v>1</v>
      </c>
      <c r="N158" s="3">
        <v>1</v>
      </c>
      <c r="O158" s="3">
        <v>1</v>
      </c>
      <c r="P158" s="3">
        <v>0</v>
      </c>
      <c r="Q158" s="3">
        <v>1</v>
      </c>
      <c r="R158" s="3">
        <v>2</v>
      </c>
      <c r="S158" s="3">
        <v>2</v>
      </c>
      <c r="T158" s="3">
        <v>1</v>
      </c>
      <c r="U158" s="3">
        <v>2</v>
      </c>
      <c r="V158" s="3">
        <v>0</v>
      </c>
      <c r="W158" s="3">
        <v>0</v>
      </c>
      <c r="X158" s="3">
        <v>1</v>
      </c>
      <c r="Y158" s="3">
        <v>1</v>
      </c>
      <c r="Z158" s="16">
        <f t="shared" si="54"/>
        <v>17</v>
      </c>
      <c r="AA158" s="17">
        <f t="shared" si="55"/>
        <v>0.68</v>
      </c>
      <c r="AB158" s="17" t="str">
        <f t="shared" si="56"/>
        <v>Pagrindinis</v>
      </c>
      <c r="AC158" s="16">
        <f t="shared" si="57"/>
        <v>3</v>
      </c>
      <c r="AD158" s="17">
        <f t="shared" si="58"/>
        <v>0.75</v>
      </c>
      <c r="AE158" s="16">
        <f t="shared" si="59"/>
        <v>4</v>
      </c>
      <c r="AF158" s="17">
        <f t="shared" si="60"/>
        <v>0.5</v>
      </c>
      <c r="AG158" s="16">
        <f t="shared" si="61"/>
        <v>2</v>
      </c>
      <c r="AH158" s="17">
        <f t="shared" si="62"/>
        <v>0.66666666666666663</v>
      </c>
      <c r="AI158" s="16">
        <f t="shared" si="63"/>
        <v>5</v>
      </c>
      <c r="AJ158" s="17">
        <f t="shared" si="64"/>
        <v>1</v>
      </c>
      <c r="AK158" s="16">
        <f t="shared" si="65"/>
        <v>3</v>
      </c>
      <c r="AL158" s="17">
        <f t="shared" si="66"/>
        <v>0.6</v>
      </c>
      <c r="AM158" s="16">
        <f t="shared" si="67"/>
        <v>7</v>
      </c>
      <c r="AN158" s="17">
        <f t="shared" si="68"/>
        <v>0.58333333333333337</v>
      </c>
      <c r="AO158" s="16">
        <f t="shared" si="69"/>
        <v>10</v>
      </c>
      <c r="AP158" s="17">
        <f t="shared" si="70"/>
        <v>0.76923076923076927</v>
      </c>
      <c r="AQ158" s="16">
        <f t="shared" si="71"/>
        <v>3</v>
      </c>
    </row>
    <row r="159" spans="1:43">
      <c r="A159" s="68" t="s">
        <v>439</v>
      </c>
      <c r="B159" s="69">
        <v>808607</v>
      </c>
      <c r="C159" s="69">
        <v>7</v>
      </c>
      <c r="D159" s="70" t="s">
        <v>238</v>
      </c>
      <c r="E159" s="70" t="s">
        <v>449</v>
      </c>
      <c r="F159" s="35" t="s">
        <v>32</v>
      </c>
      <c r="G159" s="35"/>
      <c r="H159" s="35"/>
      <c r="I159" s="35"/>
      <c r="J159" s="3">
        <v>2</v>
      </c>
      <c r="K159" s="3">
        <v>1</v>
      </c>
      <c r="L159" s="3">
        <v>1</v>
      </c>
      <c r="M159" s="3">
        <v>1</v>
      </c>
      <c r="N159" s="3">
        <v>1</v>
      </c>
      <c r="O159" s="3">
        <v>1</v>
      </c>
      <c r="P159" s="3">
        <v>1</v>
      </c>
      <c r="Q159" s="3">
        <v>2</v>
      </c>
      <c r="R159" s="3">
        <v>2</v>
      </c>
      <c r="S159" s="3">
        <v>2</v>
      </c>
      <c r="T159" s="3">
        <v>1</v>
      </c>
      <c r="U159" s="3">
        <v>1</v>
      </c>
      <c r="V159" s="3">
        <v>1</v>
      </c>
      <c r="W159" s="3">
        <v>1</v>
      </c>
      <c r="X159" s="3">
        <v>0</v>
      </c>
      <c r="Y159" s="3">
        <v>1</v>
      </c>
      <c r="Z159" s="16">
        <f t="shared" si="54"/>
        <v>19</v>
      </c>
      <c r="AA159" s="17">
        <f t="shared" si="55"/>
        <v>0.76</v>
      </c>
      <c r="AB159" s="17" t="str">
        <f t="shared" si="56"/>
        <v>Pagrindinis</v>
      </c>
      <c r="AC159" s="16">
        <f t="shared" si="57"/>
        <v>4</v>
      </c>
      <c r="AD159" s="17">
        <f t="shared" si="58"/>
        <v>1</v>
      </c>
      <c r="AE159" s="16">
        <f t="shared" si="59"/>
        <v>7</v>
      </c>
      <c r="AF159" s="17">
        <f t="shared" si="60"/>
        <v>0.875</v>
      </c>
      <c r="AG159" s="16">
        <f t="shared" si="61"/>
        <v>1</v>
      </c>
      <c r="AH159" s="17">
        <f t="shared" si="62"/>
        <v>0.33333333333333331</v>
      </c>
      <c r="AI159" s="16">
        <f t="shared" si="63"/>
        <v>3</v>
      </c>
      <c r="AJ159" s="17">
        <f t="shared" si="64"/>
        <v>0.6</v>
      </c>
      <c r="AK159" s="16">
        <f t="shared" si="65"/>
        <v>4</v>
      </c>
      <c r="AL159" s="17">
        <f t="shared" si="66"/>
        <v>0.8</v>
      </c>
      <c r="AM159" s="16">
        <f t="shared" si="67"/>
        <v>10</v>
      </c>
      <c r="AN159" s="17">
        <f t="shared" si="68"/>
        <v>0.83333333333333337</v>
      </c>
      <c r="AO159" s="16">
        <f t="shared" si="69"/>
        <v>9</v>
      </c>
      <c r="AP159" s="17">
        <f t="shared" si="70"/>
        <v>0.69230769230769229</v>
      </c>
      <c r="AQ159" s="16">
        <f t="shared" si="71"/>
        <v>4</v>
      </c>
    </row>
    <row r="160" spans="1:43">
      <c r="A160" s="68" t="s">
        <v>439</v>
      </c>
      <c r="B160" s="69">
        <v>808608</v>
      </c>
      <c r="C160" s="69">
        <v>8</v>
      </c>
      <c r="D160" s="70" t="s">
        <v>255</v>
      </c>
      <c r="E160" s="70" t="s">
        <v>450</v>
      </c>
      <c r="F160" s="35" t="s">
        <v>32</v>
      </c>
      <c r="G160" s="35"/>
      <c r="H160" s="35"/>
      <c r="I160" s="35"/>
      <c r="J160" s="3">
        <v>2</v>
      </c>
      <c r="K160" s="3">
        <v>1</v>
      </c>
      <c r="L160" s="3">
        <v>0</v>
      </c>
      <c r="M160" s="3">
        <v>0</v>
      </c>
      <c r="N160" s="3">
        <v>1</v>
      </c>
      <c r="O160" s="3">
        <v>0</v>
      </c>
      <c r="P160" s="3">
        <v>1</v>
      </c>
      <c r="Q160" s="3">
        <v>1</v>
      </c>
      <c r="R160" s="3">
        <v>1</v>
      </c>
      <c r="S160" s="3">
        <v>2</v>
      </c>
      <c r="T160" s="3">
        <v>1</v>
      </c>
      <c r="U160" s="3">
        <v>1</v>
      </c>
      <c r="V160" s="3">
        <v>1</v>
      </c>
      <c r="W160" s="3">
        <v>1</v>
      </c>
      <c r="X160" s="3">
        <v>1</v>
      </c>
      <c r="Y160" s="3">
        <v>1</v>
      </c>
      <c r="Z160" s="16">
        <f t="shared" si="54"/>
        <v>15</v>
      </c>
      <c r="AA160" s="17">
        <f t="shared" si="55"/>
        <v>0.6</v>
      </c>
      <c r="AB160" s="17" t="str">
        <f t="shared" si="56"/>
        <v>Pagrindinis</v>
      </c>
      <c r="AC160" s="16">
        <f t="shared" si="57"/>
        <v>4</v>
      </c>
      <c r="AD160" s="17">
        <f t="shared" si="58"/>
        <v>1</v>
      </c>
      <c r="AE160" s="16">
        <f t="shared" si="59"/>
        <v>6</v>
      </c>
      <c r="AF160" s="17">
        <f t="shared" si="60"/>
        <v>0.75</v>
      </c>
      <c r="AG160" s="16">
        <f t="shared" si="61"/>
        <v>1</v>
      </c>
      <c r="AH160" s="17">
        <f t="shared" si="62"/>
        <v>0.33333333333333331</v>
      </c>
      <c r="AI160" s="16">
        <f t="shared" si="63"/>
        <v>2</v>
      </c>
      <c r="AJ160" s="17">
        <f t="shared" si="64"/>
        <v>0.4</v>
      </c>
      <c r="AK160" s="16">
        <f t="shared" si="65"/>
        <v>2</v>
      </c>
      <c r="AL160" s="17">
        <f t="shared" si="66"/>
        <v>0.4</v>
      </c>
      <c r="AM160" s="16">
        <f t="shared" si="67"/>
        <v>8</v>
      </c>
      <c r="AN160" s="17">
        <f t="shared" si="68"/>
        <v>0.66666666666666663</v>
      </c>
      <c r="AO160" s="16">
        <f t="shared" si="69"/>
        <v>7</v>
      </c>
      <c r="AP160" s="17">
        <f t="shared" si="70"/>
        <v>0.53846153846153844</v>
      </c>
      <c r="AQ160" s="16">
        <f t="shared" si="71"/>
        <v>2</v>
      </c>
    </row>
    <row r="161" spans="1:43">
      <c r="A161" s="68" t="s">
        <v>439</v>
      </c>
      <c r="B161" s="69">
        <v>808609</v>
      </c>
      <c r="C161" s="69">
        <v>9</v>
      </c>
      <c r="D161" s="70" t="s">
        <v>451</v>
      </c>
      <c r="E161" s="70" t="s">
        <v>452</v>
      </c>
      <c r="F161" s="35" t="s">
        <v>32</v>
      </c>
      <c r="G161" s="35"/>
      <c r="H161" s="35"/>
      <c r="I161" s="35"/>
      <c r="J161" s="3">
        <v>1</v>
      </c>
      <c r="K161" s="3">
        <v>2</v>
      </c>
      <c r="L161" s="3">
        <v>1</v>
      </c>
      <c r="M161" s="3">
        <v>1</v>
      </c>
      <c r="N161" s="3">
        <v>1</v>
      </c>
      <c r="O161" s="3">
        <v>1</v>
      </c>
      <c r="P161" s="3">
        <v>1</v>
      </c>
      <c r="Q161" s="3">
        <v>1</v>
      </c>
      <c r="R161" s="3">
        <v>1</v>
      </c>
      <c r="S161" s="3">
        <v>2</v>
      </c>
      <c r="T161" s="3">
        <v>1</v>
      </c>
      <c r="U161" s="3">
        <v>1</v>
      </c>
      <c r="V161" s="3">
        <v>1</v>
      </c>
      <c r="W161" s="3">
        <v>0</v>
      </c>
      <c r="X161" s="3">
        <v>0</v>
      </c>
      <c r="Y161" s="3">
        <v>1</v>
      </c>
      <c r="Z161" s="16">
        <f t="shared" si="54"/>
        <v>16</v>
      </c>
      <c r="AA161" s="17">
        <f t="shared" si="55"/>
        <v>0.64</v>
      </c>
      <c r="AB161" s="17" t="str">
        <f t="shared" si="56"/>
        <v>Pagrindinis</v>
      </c>
      <c r="AC161" s="16">
        <f t="shared" si="57"/>
        <v>4</v>
      </c>
      <c r="AD161" s="17">
        <f t="shared" si="58"/>
        <v>1</v>
      </c>
      <c r="AE161" s="16">
        <f t="shared" si="59"/>
        <v>5</v>
      </c>
      <c r="AF161" s="17">
        <f t="shared" si="60"/>
        <v>0.625</v>
      </c>
      <c r="AG161" s="16">
        <f t="shared" si="61"/>
        <v>1</v>
      </c>
      <c r="AH161" s="17">
        <f t="shared" si="62"/>
        <v>0.33333333333333331</v>
      </c>
      <c r="AI161" s="16">
        <f t="shared" si="63"/>
        <v>4</v>
      </c>
      <c r="AJ161" s="17">
        <f t="shared" si="64"/>
        <v>0.8</v>
      </c>
      <c r="AK161" s="16">
        <f t="shared" si="65"/>
        <v>2</v>
      </c>
      <c r="AL161" s="17">
        <f t="shared" si="66"/>
        <v>0.4</v>
      </c>
      <c r="AM161" s="16">
        <f t="shared" si="67"/>
        <v>6</v>
      </c>
      <c r="AN161" s="17">
        <f t="shared" si="68"/>
        <v>0.5</v>
      </c>
      <c r="AO161" s="16">
        <f t="shared" si="69"/>
        <v>10</v>
      </c>
      <c r="AP161" s="17">
        <f t="shared" si="70"/>
        <v>0.76923076923076927</v>
      </c>
      <c r="AQ161" s="16">
        <f t="shared" si="71"/>
        <v>3</v>
      </c>
    </row>
    <row r="162" spans="1:43">
      <c r="A162" s="68" t="s">
        <v>439</v>
      </c>
      <c r="B162" s="69">
        <v>808610</v>
      </c>
      <c r="C162" s="69">
        <v>10</v>
      </c>
      <c r="D162" s="70" t="s">
        <v>453</v>
      </c>
      <c r="E162" s="70" t="s">
        <v>452</v>
      </c>
      <c r="F162" s="35" t="s">
        <v>32</v>
      </c>
      <c r="G162" s="35"/>
      <c r="H162" s="35"/>
      <c r="I162" s="35"/>
      <c r="J162" s="3">
        <v>1</v>
      </c>
      <c r="K162" s="3">
        <v>1</v>
      </c>
      <c r="L162" s="3">
        <v>1</v>
      </c>
      <c r="M162" s="3">
        <v>0</v>
      </c>
      <c r="N162" s="3">
        <v>1</v>
      </c>
      <c r="O162" s="3">
        <v>0</v>
      </c>
      <c r="P162" s="3">
        <v>1</v>
      </c>
      <c r="Q162" s="3">
        <v>1</v>
      </c>
      <c r="R162" s="3">
        <v>1</v>
      </c>
      <c r="S162" s="3">
        <v>2</v>
      </c>
      <c r="T162" s="3">
        <v>1</v>
      </c>
      <c r="U162" s="3">
        <v>1</v>
      </c>
      <c r="V162" s="3">
        <v>0</v>
      </c>
      <c r="W162" s="3">
        <v>0</v>
      </c>
      <c r="X162" s="3">
        <v>0</v>
      </c>
      <c r="Y162" s="3">
        <v>0</v>
      </c>
      <c r="Z162" s="16">
        <f t="shared" si="54"/>
        <v>11</v>
      </c>
      <c r="AA162" s="17">
        <f t="shared" si="55"/>
        <v>0.44</v>
      </c>
      <c r="AB162" s="17" t="str">
        <f t="shared" si="56"/>
        <v>Patenkinamas</v>
      </c>
      <c r="AC162" s="16">
        <f t="shared" si="57"/>
        <v>3</v>
      </c>
      <c r="AD162" s="17">
        <f t="shared" si="58"/>
        <v>0.75</v>
      </c>
      <c r="AE162" s="16">
        <f t="shared" si="59"/>
        <v>4</v>
      </c>
      <c r="AF162" s="17">
        <f t="shared" si="60"/>
        <v>0.5</v>
      </c>
      <c r="AG162" s="16">
        <f t="shared" si="61"/>
        <v>0</v>
      </c>
      <c r="AH162" s="17">
        <f t="shared" si="62"/>
        <v>0</v>
      </c>
      <c r="AI162" s="16">
        <f t="shared" si="63"/>
        <v>2</v>
      </c>
      <c r="AJ162" s="17">
        <f t="shared" si="64"/>
        <v>0.4</v>
      </c>
      <c r="AK162" s="16">
        <f t="shared" si="65"/>
        <v>2</v>
      </c>
      <c r="AL162" s="17">
        <f t="shared" si="66"/>
        <v>0.4</v>
      </c>
      <c r="AM162" s="16">
        <f t="shared" si="67"/>
        <v>5</v>
      </c>
      <c r="AN162" s="17">
        <f t="shared" si="68"/>
        <v>0.41666666666666669</v>
      </c>
      <c r="AO162" s="16">
        <f t="shared" si="69"/>
        <v>6</v>
      </c>
      <c r="AP162" s="17">
        <f t="shared" si="70"/>
        <v>0.46153846153846156</v>
      </c>
      <c r="AQ162" s="16">
        <f t="shared" si="71"/>
        <v>1</v>
      </c>
    </row>
    <row r="163" spans="1:43">
      <c r="A163" s="68" t="s">
        <v>439</v>
      </c>
      <c r="B163" s="69">
        <v>808611</v>
      </c>
      <c r="C163" s="69">
        <v>11</v>
      </c>
      <c r="D163" s="70" t="s">
        <v>99</v>
      </c>
      <c r="E163" s="70" t="s">
        <v>454</v>
      </c>
      <c r="F163" s="35" t="s">
        <v>32</v>
      </c>
      <c r="G163" s="35"/>
      <c r="H163" s="35"/>
      <c r="I163" s="35"/>
      <c r="J163" s="3">
        <v>1</v>
      </c>
      <c r="K163" s="3">
        <v>2</v>
      </c>
      <c r="L163" s="3">
        <v>1</v>
      </c>
      <c r="M163" s="3">
        <v>1</v>
      </c>
      <c r="N163" s="3">
        <v>1</v>
      </c>
      <c r="O163" s="3">
        <v>1</v>
      </c>
      <c r="P163" s="3">
        <v>1</v>
      </c>
      <c r="Q163" s="3">
        <v>1</v>
      </c>
      <c r="R163" s="3">
        <v>1</v>
      </c>
      <c r="S163" s="3">
        <v>2</v>
      </c>
      <c r="T163" s="3">
        <v>1</v>
      </c>
      <c r="U163" s="3">
        <v>1</v>
      </c>
      <c r="V163" s="3">
        <v>0</v>
      </c>
      <c r="W163" s="3">
        <v>0</v>
      </c>
      <c r="X163" s="3">
        <v>1</v>
      </c>
      <c r="Y163" s="3">
        <v>1</v>
      </c>
      <c r="Z163" s="16">
        <f t="shared" si="54"/>
        <v>16</v>
      </c>
      <c r="AA163" s="17">
        <f t="shared" si="55"/>
        <v>0.64</v>
      </c>
      <c r="AB163" s="17" t="str">
        <f t="shared" si="56"/>
        <v>Pagrindinis</v>
      </c>
      <c r="AC163" s="16">
        <f t="shared" si="57"/>
        <v>4</v>
      </c>
      <c r="AD163" s="17">
        <f t="shared" si="58"/>
        <v>1</v>
      </c>
      <c r="AE163" s="16">
        <f t="shared" si="59"/>
        <v>4</v>
      </c>
      <c r="AF163" s="17">
        <f t="shared" si="60"/>
        <v>0.5</v>
      </c>
      <c r="AG163" s="16">
        <f t="shared" si="61"/>
        <v>2</v>
      </c>
      <c r="AH163" s="17">
        <f t="shared" si="62"/>
        <v>0.66666666666666663</v>
      </c>
      <c r="AI163" s="16">
        <f t="shared" si="63"/>
        <v>4</v>
      </c>
      <c r="AJ163" s="17">
        <f t="shared" si="64"/>
        <v>0.8</v>
      </c>
      <c r="AK163" s="16">
        <f t="shared" si="65"/>
        <v>2</v>
      </c>
      <c r="AL163" s="17">
        <f t="shared" si="66"/>
        <v>0.4</v>
      </c>
      <c r="AM163" s="16">
        <f t="shared" si="67"/>
        <v>5</v>
      </c>
      <c r="AN163" s="17">
        <f t="shared" si="68"/>
        <v>0.41666666666666669</v>
      </c>
      <c r="AO163" s="16">
        <f t="shared" si="69"/>
        <v>11</v>
      </c>
      <c r="AP163" s="17">
        <f t="shared" si="70"/>
        <v>0.84615384615384615</v>
      </c>
      <c r="AQ163" s="16">
        <f t="shared" si="71"/>
        <v>3</v>
      </c>
    </row>
    <row r="164" spans="1:43">
      <c r="A164" s="68" t="s">
        <v>439</v>
      </c>
      <c r="B164" s="69">
        <v>808612</v>
      </c>
      <c r="C164" s="69">
        <v>12</v>
      </c>
      <c r="D164" s="70" t="s">
        <v>120</v>
      </c>
      <c r="E164" s="70" t="s">
        <v>455</v>
      </c>
      <c r="F164" s="35" t="s">
        <v>36</v>
      </c>
      <c r="G164" s="35"/>
      <c r="H164" s="35"/>
      <c r="I164" s="35"/>
      <c r="J164" s="3">
        <v>2</v>
      </c>
      <c r="K164" s="3">
        <v>2</v>
      </c>
      <c r="L164" s="3">
        <v>1</v>
      </c>
      <c r="M164" s="3">
        <v>1</v>
      </c>
      <c r="N164" s="3">
        <v>1</v>
      </c>
      <c r="O164" s="3">
        <v>1</v>
      </c>
      <c r="P164" s="3">
        <v>0</v>
      </c>
      <c r="Q164" s="3">
        <v>2</v>
      </c>
      <c r="R164" s="3">
        <v>2</v>
      </c>
      <c r="S164" s="3">
        <v>1</v>
      </c>
      <c r="T164" s="3">
        <v>0</v>
      </c>
      <c r="U164" s="3">
        <v>2</v>
      </c>
      <c r="V164" s="3">
        <v>1</v>
      </c>
      <c r="W164" s="3">
        <v>0</v>
      </c>
      <c r="X164" s="3">
        <v>0</v>
      </c>
      <c r="Y164" s="3">
        <v>1</v>
      </c>
      <c r="Z164" s="16">
        <f t="shared" si="54"/>
        <v>17</v>
      </c>
      <c r="AA164" s="17">
        <f t="shared" si="55"/>
        <v>0.68</v>
      </c>
      <c r="AB164" s="17" t="str">
        <f t="shared" si="56"/>
        <v>Pagrindinis</v>
      </c>
      <c r="AC164" s="16">
        <f t="shared" si="57"/>
        <v>2</v>
      </c>
      <c r="AD164" s="17">
        <f t="shared" si="58"/>
        <v>0.5</v>
      </c>
      <c r="AE164" s="16">
        <f t="shared" si="59"/>
        <v>6</v>
      </c>
      <c r="AF164" s="17">
        <f t="shared" si="60"/>
        <v>0.75</v>
      </c>
      <c r="AG164" s="16">
        <f t="shared" si="61"/>
        <v>1</v>
      </c>
      <c r="AH164" s="17">
        <f t="shared" si="62"/>
        <v>0.33333333333333331</v>
      </c>
      <c r="AI164" s="16">
        <f t="shared" si="63"/>
        <v>4</v>
      </c>
      <c r="AJ164" s="17">
        <f t="shared" si="64"/>
        <v>0.8</v>
      </c>
      <c r="AK164" s="16">
        <f t="shared" si="65"/>
        <v>4</v>
      </c>
      <c r="AL164" s="17">
        <f t="shared" si="66"/>
        <v>0.8</v>
      </c>
      <c r="AM164" s="16">
        <f t="shared" si="67"/>
        <v>9</v>
      </c>
      <c r="AN164" s="17">
        <f t="shared" si="68"/>
        <v>0.75</v>
      </c>
      <c r="AO164" s="16">
        <f t="shared" si="69"/>
        <v>8</v>
      </c>
      <c r="AP164" s="17">
        <f t="shared" si="70"/>
        <v>0.61538461538461542</v>
      </c>
      <c r="AQ164" s="16">
        <f t="shared" si="71"/>
        <v>3</v>
      </c>
    </row>
    <row r="165" spans="1:43">
      <c r="A165" s="68" t="s">
        <v>439</v>
      </c>
      <c r="B165" s="69">
        <v>808613</v>
      </c>
      <c r="C165" s="69">
        <v>13</v>
      </c>
      <c r="D165" s="70" t="s">
        <v>259</v>
      </c>
      <c r="E165" s="70" t="s">
        <v>456</v>
      </c>
      <c r="F165" s="35" t="s">
        <v>32</v>
      </c>
      <c r="G165" s="35"/>
      <c r="H165" s="35"/>
      <c r="I165" s="35"/>
      <c r="J165" s="3">
        <v>2</v>
      </c>
      <c r="K165" s="3">
        <v>3</v>
      </c>
      <c r="L165" s="3">
        <v>1</v>
      </c>
      <c r="M165" s="3">
        <v>1</v>
      </c>
      <c r="N165" s="3">
        <v>1</v>
      </c>
      <c r="O165" s="3">
        <v>1</v>
      </c>
      <c r="P165" s="3">
        <v>0</v>
      </c>
      <c r="Q165" s="3">
        <v>2</v>
      </c>
      <c r="R165" s="3">
        <v>0</v>
      </c>
      <c r="S165" s="3">
        <v>2</v>
      </c>
      <c r="T165" s="3">
        <v>1</v>
      </c>
      <c r="U165" s="3">
        <v>1</v>
      </c>
      <c r="V165" s="3">
        <v>0</v>
      </c>
      <c r="W165" s="3">
        <v>1</v>
      </c>
      <c r="X165" s="3">
        <v>2</v>
      </c>
      <c r="Y165" s="3">
        <v>1</v>
      </c>
      <c r="Z165" s="16">
        <f t="shared" si="54"/>
        <v>19</v>
      </c>
      <c r="AA165" s="17">
        <f t="shared" si="55"/>
        <v>0.76</v>
      </c>
      <c r="AB165" s="17" t="str">
        <f t="shared" si="56"/>
        <v>Pagrindinis</v>
      </c>
      <c r="AC165" s="16">
        <f t="shared" si="57"/>
        <v>3</v>
      </c>
      <c r="AD165" s="17">
        <f t="shared" si="58"/>
        <v>0.75</v>
      </c>
      <c r="AE165" s="16">
        <f t="shared" si="59"/>
        <v>6</v>
      </c>
      <c r="AF165" s="17">
        <f t="shared" si="60"/>
        <v>0.75</v>
      </c>
      <c r="AG165" s="16">
        <f t="shared" si="61"/>
        <v>3</v>
      </c>
      <c r="AH165" s="17">
        <f t="shared" si="62"/>
        <v>1</v>
      </c>
      <c r="AI165" s="16">
        <f t="shared" si="63"/>
        <v>5</v>
      </c>
      <c r="AJ165" s="17">
        <f t="shared" si="64"/>
        <v>1</v>
      </c>
      <c r="AK165" s="16">
        <f t="shared" si="65"/>
        <v>2</v>
      </c>
      <c r="AL165" s="17">
        <f t="shared" si="66"/>
        <v>0.4</v>
      </c>
      <c r="AM165" s="16">
        <f t="shared" si="67"/>
        <v>7</v>
      </c>
      <c r="AN165" s="17">
        <f t="shared" si="68"/>
        <v>0.58333333333333337</v>
      </c>
      <c r="AO165" s="16">
        <f t="shared" si="69"/>
        <v>12</v>
      </c>
      <c r="AP165" s="17">
        <f t="shared" si="70"/>
        <v>0.92307692307692313</v>
      </c>
      <c r="AQ165" s="16">
        <f t="shared" si="71"/>
        <v>4</v>
      </c>
    </row>
    <row r="166" spans="1:43">
      <c r="A166" s="68" t="s">
        <v>439</v>
      </c>
      <c r="B166" s="69">
        <v>808614</v>
      </c>
      <c r="C166" s="69">
        <v>14</v>
      </c>
      <c r="D166" s="70" t="s">
        <v>457</v>
      </c>
      <c r="E166" s="70" t="s">
        <v>458</v>
      </c>
      <c r="F166" s="35" t="s">
        <v>36</v>
      </c>
      <c r="G166" s="35"/>
      <c r="H166" s="35"/>
      <c r="I166" s="35"/>
      <c r="J166" s="3">
        <v>0</v>
      </c>
      <c r="K166" s="3">
        <v>3</v>
      </c>
      <c r="L166" s="3">
        <v>1</v>
      </c>
      <c r="M166" s="3">
        <v>1</v>
      </c>
      <c r="N166" s="3">
        <v>1</v>
      </c>
      <c r="O166" s="3">
        <v>1</v>
      </c>
      <c r="P166" s="3">
        <v>1</v>
      </c>
      <c r="Q166" s="3">
        <v>2</v>
      </c>
      <c r="R166" s="3">
        <v>1</v>
      </c>
      <c r="S166" s="3">
        <v>2</v>
      </c>
      <c r="T166" s="3">
        <v>1</v>
      </c>
      <c r="U166" s="3">
        <v>2</v>
      </c>
      <c r="V166" s="3">
        <v>1</v>
      </c>
      <c r="W166" s="3">
        <v>0</v>
      </c>
      <c r="X166" s="3">
        <v>1</v>
      </c>
      <c r="Y166" s="3">
        <v>1</v>
      </c>
      <c r="Z166" s="16">
        <f t="shared" si="54"/>
        <v>19</v>
      </c>
      <c r="AA166" s="17">
        <f t="shared" si="55"/>
        <v>0.76</v>
      </c>
      <c r="AB166" s="17" t="str">
        <f t="shared" si="56"/>
        <v>Pagrindinis</v>
      </c>
      <c r="AC166" s="16">
        <f t="shared" si="57"/>
        <v>4</v>
      </c>
      <c r="AD166" s="17">
        <f t="shared" si="58"/>
        <v>1</v>
      </c>
      <c r="AE166" s="16">
        <f t="shared" si="59"/>
        <v>5</v>
      </c>
      <c r="AF166" s="17">
        <f t="shared" si="60"/>
        <v>0.625</v>
      </c>
      <c r="AG166" s="16">
        <f t="shared" si="61"/>
        <v>2</v>
      </c>
      <c r="AH166" s="17">
        <f t="shared" si="62"/>
        <v>0.66666666666666663</v>
      </c>
      <c r="AI166" s="16">
        <f t="shared" si="63"/>
        <v>5</v>
      </c>
      <c r="AJ166" s="17">
        <f t="shared" si="64"/>
        <v>1</v>
      </c>
      <c r="AK166" s="16">
        <f t="shared" si="65"/>
        <v>3</v>
      </c>
      <c r="AL166" s="17">
        <f t="shared" si="66"/>
        <v>0.6</v>
      </c>
      <c r="AM166" s="16">
        <f t="shared" si="67"/>
        <v>7</v>
      </c>
      <c r="AN166" s="17">
        <f t="shared" si="68"/>
        <v>0.58333333333333337</v>
      </c>
      <c r="AO166" s="16">
        <f t="shared" si="69"/>
        <v>12</v>
      </c>
      <c r="AP166" s="17">
        <f t="shared" si="70"/>
        <v>0.92307692307692313</v>
      </c>
      <c r="AQ166" s="16">
        <f t="shared" si="71"/>
        <v>4</v>
      </c>
    </row>
    <row r="167" spans="1:43">
      <c r="A167" s="68" t="s">
        <v>439</v>
      </c>
      <c r="B167" s="69">
        <v>808615</v>
      </c>
      <c r="C167" s="69">
        <v>15</v>
      </c>
      <c r="D167" s="70" t="s">
        <v>259</v>
      </c>
      <c r="E167" s="70" t="s">
        <v>459</v>
      </c>
      <c r="F167" s="35" t="s">
        <v>32</v>
      </c>
      <c r="G167" s="35"/>
      <c r="H167" s="35"/>
      <c r="I167" s="35"/>
      <c r="J167" s="3">
        <v>1</v>
      </c>
      <c r="K167" s="3">
        <v>3</v>
      </c>
      <c r="L167" s="3">
        <v>1</v>
      </c>
      <c r="M167" s="3">
        <v>1</v>
      </c>
      <c r="N167" s="3">
        <v>1</v>
      </c>
      <c r="O167" s="3">
        <v>1</v>
      </c>
      <c r="P167" s="3">
        <v>1</v>
      </c>
      <c r="Q167" s="3">
        <v>1</v>
      </c>
      <c r="R167" s="3">
        <v>1</v>
      </c>
      <c r="S167" s="3">
        <v>2</v>
      </c>
      <c r="T167" s="3">
        <v>0</v>
      </c>
      <c r="U167" s="3">
        <v>1</v>
      </c>
      <c r="V167" s="3">
        <v>0</v>
      </c>
      <c r="W167" s="3">
        <v>0</v>
      </c>
      <c r="X167" s="3">
        <v>1</v>
      </c>
      <c r="Y167" s="3">
        <v>1</v>
      </c>
      <c r="Z167" s="16">
        <f t="shared" si="54"/>
        <v>16</v>
      </c>
      <c r="AA167" s="17">
        <f t="shared" si="55"/>
        <v>0.64</v>
      </c>
      <c r="AB167" s="17" t="str">
        <f t="shared" si="56"/>
        <v>Pagrindinis</v>
      </c>
      <c r="AC167" s="16">
        <f t="shared" si="57"/>
        <v>4</v>
      </c>
      <c r="AD167" s="17">
        <f t="shared" si="58"/>
        <v>1</v>
      </c>
      <c r="AE167" s="16">
        <f t="shared" si="59"/>
        <v>3</v>
      </c>
      <c r="AF167" s="17">
        <f t="shared" si="60"/>
        <v>0.375</v>
      </c>
      <c r="AG167" s="16">
        <f t="shared" si="61"/>
        <v>2</v>
      </c>
      <c r="AH167" s="17">
        <f t="shared" si="62"/>
        <v>0.66666666666666663</v>
      </c>
      <c r="AI167" s="16">
        <f t="shared" si="63"/>
        <v>5</v>
      </c>
      <c r="AJ167" s="17">
        <f t="shared" si="64"/>
        <v>1</v>
      </c>
      <c r="AK167" s="16">
        <f t="shared" si="65"/>
        <v>2</v>
      </c>
      <c r="AL167" s="17">
        <f t="shared" si="66"/>
        <v>0.4</v>
      </c>
      <c r="AM167" s="16">
        <f t="shared" si="67"/>
        <v>4</v>
      </c>
      <c r="AN167" s="17">
        <f t="shared" si="68"/>
        <v>0.33333333333333331</v>
      </c>
      <c r="AO167" s="16">
        <f t="shared" si="69"/>
        <v>12</v>
      </c>
      <c r="AP167" s="17">
        <f t="shared" si="70"/>
        <v>0.92307692307692313</v>
      </c>
      <c r="AQ167" s="16">
        <f t="shared" si="71"/>
        <v>3</v>
      </c>
    </row>
    <row r="168" spans="1:43">
      <c r="A168" s="68" t="s">
        <v>439</v>
      </c>
      <c r="B168" s="69">
        <v>808616</v>
      </c>
      <c r="C168" s="69">
        <v>16</v>
      </c>
      <c r="D168" s="70" t="s">
        <v>366</v>
      </c>
      <c r="E168" s="70" t="s">
        <v>460</v>
      </c>
      <c r="F168" s="35" t="s">
        <v>32</v>
      </c>
      <c r="G168" s="35" t="s">
        <v>34</v>
      </c>
      <c r="H168" s="35" t="s">
        <v>34</v>
      </c>
      <c r="I168" s="35"/>
      <c r="J168" s="3">
        <v>1</v>
      </c>
      <c r="K168" s="3">
        <v>0</v>
      </c>
      <c r="L168" s="3">
        <v>0</v>
      </c>
      <c r="M168" s="3">
        <v>0</v>
      </c>
      <c r="N168" s="3">
        <v>0</v>
      </c>
      <c r="O168" s="3">
        <v>0</v>
      </c>
      <c r="P168" s="3">
        <v>0</v>
      </c>
      <c r="Q168" s="3">
        <v>0</v>
      </c>
      <c r="R168" s="3">
        <v>1</v>
      </c>
      <c r="S168" s="3">
        <v>2</v>
      </c>
      <c r="T168" s="3">
        <v>0</v>
      </c>
      <c r="U168" s="3">
        <v>0</v>
      </c>
      <c r="V168" s="3">
        <v>0</v>
      </c>
      <c r="W168" s="3">
        <v>0</v>
      </c>
      <c r="X168" s="3">
        <v>0</v>
      </c>
      <c r="Y168" s="3">
        <v>0</v>
      </c>
      <c r="Z168" s="16">
        <f t="shared" si="54"/>
        <v>4</v>
      </c>
      <c r="AA168" s="17">
        <f t="shared" si="55"/>
        <v>0.16</v>
      </c>
      <c r="AB168" s="17" t="str">
        <f t="shared" si="56"/>
        <v>Nepatenkinamas</v>
      </c>
      <c r="AC168" s="16">
        <f t="shared" si="57"/>
        <v>2</v>
      </c>
      <c r="AD168" s="17">
        <f t="shared" si="58"/>
        <v>0.5</v>
      </c>
      <c r="AE168" s="16">
        <f t="shared" si="59"/>
        <v>1</v>
      </c>
      <c r="AF168" s="17">
        <f t="shared" si="60"/>
        <v>0.125</v>
      </c>
      <c r="AG168" s="16">
        <f t="shared" si="61"/>
        <v>0</v>
      </c>
      <c r="AH168" s="17">
        <f t="shared" si="62"/>
        <v>0</v>
      </c>
      <c r="AI168" s="16">
        <f t="shared" si="63"/>
        <v>0</v>
      </c>
      <c r="AJ168" s="17">
        <f t="shared" si="64"/>
        <v>0</v>
      </c>
      <c r="AK168" s="16">
        <f t="shared" si="65"/>
        <v>1</v>
      </c>
      <c r="AL168" s="17">
        <f t="shared" si="66"/>
        <v>0.2</v>
      </c>
      <c r="AM168" s="16">
        <f t="shared" si="67"/>
        <v>2</v>
      </c>
      <c r="AN168" s="17">
        <f t="shared" si="68"/>
        <v>0.16666666666666666</v>
      </c>
      <c r="AO168" s="16">
        <f t="shared" si="69"/>
        <v>2</v>
      </c>
      <c r="AP168" s="17">
        <f t="shared" si="70"/>
        <v>0.15384615384615385</v>
      </c>
      <c r="AQ168" s="16">
        <f t="shared" si="71"/>
        <v>1</v>
      </c>
    </row>
    <row r="169" spans="1:43">
      <c r="A169" s="68" t="s">
        <v>439</v>
      </c>
      <c r="B169" s="69">
        <v>808617</v>
      </c>
      <c r="C169" s="69">
        <v>17</v>
      </c>
      <c r="D169" s="70" t="s">
        <v>461</v>
      </c>
      <c r="E169" s="70" t="s">
        <v>462</v>
      </c>
      <c r="F169" s="35" t="s">
        <v>36</v>
      </c>
      <c r="G169" s="35"/>
      <c r="H169" s="35"/>
      <c r="I169" s="35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16" t="str">
        <f t="shared" si="54"/>
        <v>Tuščias</v>
      </c>
      <c r="AA169" s="17" t="str">
        <f t="shared" si="55"/>
        <v>Tuščias</v>
      </c>
      <c r="AB169" s="17" t="str">
        <f t="shared" si="56"/>
        <v>Neatliko</v>
      </c>
      <c r="AC169" s="16" t="str">
        <f t="shared" si="57"/>
        <v>Tuščias</v>
      </c>
      <c r="AD169" s="17" t="str">
        <f t="shared" si="58"/>
        <v>Tuščias</v>
      </c>
      <c r="AE169" s="16" t="str">
        <f t="shared" si="59"/>
        <v>Tuščias</v>
      </c>
      <c r="AF169" s="17" t="str">
        <f t="shared" si="60"/>
        <v>Tuščias</v>
      </c>
      <c r="AG169" s="16" t="str">
        <f t="shared" si="61"/>
        <v>Tuščias</v>
      </c>
      <c r="AH169" s="17" t="str">
        <f t="shared" si="62"/>
        <v>Tuščias</v>
      </c>
      <c r="AI169" s="16" t="str">
        <f t="shared" si="63"/>
        <v>Tuščias</v>
      </c>
      <c r="AJ169" s="17" t="str">
        <f t="shared" si="64"/>
        <v>Tuščias</v>
      </c>
      <c r="AK169" s="16" t="str">
        <f t="shared" si="65"/>
        <v>Tuščias</v>
      </c>
      <c r="AL169" s="17" t="str">
        <f t="shared" si="66"/>
        <v>Tuščias</v>
      </c>
      <c r="AM169" s="16" t="str">
        <f t="shared" si="67"/>
        <v>Tuščias</v>
      </c>
      <c r="AN169" s="17" t="str">
        <f t="shared" si="68"/>
        <v>Tuščias</v>
      </c>
      <c r="AO169" s="16" t="str">
        <f t="shared" si="69"/>
        <v>Tuščias</v>
      </c>
      <c r="AP169" s="17" t="str">
        <f t="shared" si="70"/>
        <v>Tuščias</v>
      </c>
      <c r="AQ169" s="16" t="str">
        <f t="shared" si="71"/>
        <v>Tuščias</v>
      </c>
    </row>
    <row r="170" spans="1:43">
      <c r="A170" s="68" t="s">
        <v>439</v>
      </c>
      <c r="B170" s="69">
        <v>808618</v>
      </c>
      <c r="C170" s="69">
        <v>18</v>
      </c>
      <c r="D170" s="70" t="s">
        <v>223</v>
      </c>
      <c r="E170" s="70" t="s">
        <v>463</v>
      </c>
      <c r="F170" s="35" t="s">
        <v>32</v>
      </c>
      <c r="G170" s="35"/>
      <c r="H170" s="35"/>
      <c r="I170" s="35"/>
      <c r="J170" s="3">
        <v>1</v>
      </c>
      <c r="K170" s="3">
        <v>2</v>
      </c>
      <c r="L170" s="3">
        <v>1</v>
      </c>
      <c r="M170" s="3">
        <v>1</v>
      </c>
      <c r="N170" s="3">
        <v>1</v>
      </c>
      <c r="O170" s="3">
        <v>0</v>
      </c>
      <c r="P170" s="3">
        <v>0</v>
      </c>
      <c r="Q170" s="3">
        <v>0</v>
      </c>
      <c r="R170" s="3">
        <v>1</v>
      </c>
      <c r="S170" s="3">
        <v>2</v>
      </c>
      <c r="T170" s="3">
        <v>1</v>
      </c>
      <c r="U170" s="3">
        <v>1</v>
      </c>
      <c r="V170" s="3">
        <v>1</v>
      </c>
      <c r="W170" s="3">
        <v>0</v>
      </c>
      <c r="X170" s="3">
        <v>0</v>
      </c>
      <c r="Y170" s="3">
        <v>0</v>
      </c>
      <c r="Z170" s="16">
        <f t="shared" si="54"/>
        <v>12</v>
      </c>
      <c r="AA170" s="17">
        <f t="shared" si="55"/>
        <v>0.48</v>
      </c>
      <c r="AB170" s="17" t="str">
        <f t="shared" si="56"/>
        <v>Patenkinamas</v>
      </c>
      <c r="AC170" s="16">
        <f t="shared" si="57"/>
        <v>2</v>
      </c>
      <c r="AD170" s="17">
        <f t="shared" si="58"/>
        <v>0.5</v>
      </c>
      <c r="AE170" s="16">
        <f t="shared" si="59"/>
        <v>5</v>
      </c>
      <c r="AF170" s="17">
        <f t="shared" si="60"/>
        <v>0.625</v>
      </c>
      <c r="AG170" s="16">
        <f t="shared" si="61"/>
        <v>0</v>
      </c>
      <c r="AH170" s="17">
        <f t="shared" si="62"/>
        <v>0</v>
      </c>
      <c r="AI170" s="16">
        <f t="shared" si="63"/>
        <v>4</v>
      </c>
      <c r="AJ170" s="17">
        <f t="shared" si="64"/>
        <v>0.8</v>
      </c>
      <c r="AK170" s="16">
        <f t="shared" si="65"/>
        <v>1</v>
      </c>
      <c r="AL170" s="17">
        <f t="shared" si="66"/>
        <v>0.2</v>
      </c>
      <c r="AM170" s="16">
        <f t="shared" si="67"/>
        <v>5</v>
      </c>
      <c r="AN170" s="17">
        <f t="shared" si="68"/>
        <v>0.41666666666666669</v>
      </c>
      <c r="AO170" s="16">
        <f t="shared" si="69"/>
        <v>7</v>
      </c>
      <c r="AP170" s="17">
        <f t="shared" si="70"/>
        <v>0.53846153846153844</v>
      </c>
      <c r="AQ170" s="16">
        <f t="shared" si="71"/>
        <v>2</v>
      </c>
    </row>
    <row r="171" spans="1:43">
      <c r="A171" s="68" t="s">
        <v>439</v>
      </c>
      <c r="B171" s="69">
        <v>808619</v>
      </c>
      <c r="C171" s="69">
        <v>19</v>
      </c>
      <c r="D171" s="70" t="s">
        <v>441</v>
      </c>
      <c r="E171" s="70" t="s">
        <v>464</v>
      </c>
      <c r="F171" s="35" t="s">
        <v>32</v>
      </c>
      <c r="G171" s="35"/>
      <c r="H171" s="35"/>
      <c r="I171" s="35"/>
      <c r="J171" s="3">
        <v>0</v>
      </c>
      <c r="K171" s="3">
        <v>2</v>
      </c>
      <c r="L171" s="3">
        <v>1</v>
      </c>
      <c r="M171" s="3">
        <v>1</v>
      </c>
      <c r="N171" s="3">
        <v>1</v>
      </c>
      <c r="O171" s="3">
        <v>1</v>
      </c>
      <c r="P171" s="3">
        <v>0</v>
      </c>
      <c r="Q171" s="3">
        <v>2</v>
      </c>
      <c r="R171" s="3">
        <v>1</v>
      </c>
      <c r="S171" s="3">
        <v>2</v>
      </c>
      <c r="T171" s="3">
        <v>1</v>
      </c>
      <c r="U171" s="3">
        <v>1</v>
      </c>
      <c r="V171" s="3">
        <v>0</v>
      </c>
      <c r="W171" s="3">
        <v>1</v>
      </c>
      <c r="X171" s="3">
        <v>2</v>
      </c>
      <c r="Y171" s="3">
        <v>1</v>
      </c>
      <c r="Z171" s="16">
        <f t="shared" si="54"/>
        <v>17</v>
      </c>
      <c r="AA171" s="17">
        <f t="shared" si="55"/>
        <v>0.68</v>
      </c>
      <c r="AB171" s="17" t="str">
        <f t="shared" si="56"/>
        <v>Pagrindinis</v>
      </c>
      <c r="AC171" s="16">
        <f t="shared" si="57"/>
        <v>3</v>
      </c>
      <c r="AD171" s="17">
        <f t="shared" si="58"/>
        <v>0.75</v>
      </c>
      <c r="AE171" s="16">
        <f t="shared" si="59"/>
        <v>4</v>
      </c>
      <c r="AF171" s="17">
        <f t="shared" si="60"/>
        <v>0.5</v>
      </c>
      <c r="AG171" s="16">
        <f t="shared" si="61"/>
        <v>3</v>
      </c>
      <c r="AH171" s="17">
        <f t="shared" si="62"/>
        <v>1</v>
      </c>
      <c r="AI171" s="16">
        <f t="shared" si="63"/>
        <v>4</v>
      </c>
      <c r="AJ171" s="17">
        <f t="shared" si="64"/>
        <v>0.8</v>
      </c>
      <c r="AK171" s="16">
        <f t="shared" si="65"/>
        <v>3</v>
      </c>
      <c r="AL171" s="17">
        <f t="shared" si="66"/>
        <v>0.6</v>
      </c>
      <c r="AM171" s="16">
        <f t="shared" si="67"/>
        <v>6</v>
      </c>
      <c r="AN171" s="17">
        <f t="shared" si="68"/>
        <v>0.5</v>
      </c>
      <c r="AO171" s="16">
        <f t="shared" si="69"/>
        <v>11</v>
      </c>
      <c r="AP171" s="17">
        <f t="shared" si="70"/>
        <v>0.84615384615384615</v>
      </c>
      <c r="AQ171" s="16">
        <f t="shared" si="71"/>
        <v>3</v>
      </c>
    </row>
    <row r="172" spans="1:43">
      <c r="A172" s="68" t="s">
        <v>439</v>
      </c>
      <c r="B172" s="69">
        <v>808620</v>
      </c>
      <c r="C172" s="69">
        <v>20</v>
      </c>
      <c r="D172" s="70" t="s">
        <v>38</v>
      </c>
      <c r="E172" s="70" t="s">
        <v>465</v>
      </c>
      <c r="F172" s="35" t="s">
        <v>32</v>
      </c>
      <c r="G172" s="35"/>
      <c r="H172" s="35"/>
      <c r="I172" s="35"/>
      <c r="J172" s="3">
        <v>1</v>
      </c>
      <c r="K172" s="3">
        <v>1</v>
      </c>
      <c r="L172" s="3">
        <v>1</v>
      </c>
      <c r="M172" s="3">
        <v>0</v>
      </c>
      <c r="N172" s="3">
        <v>0</v>
      </c>
      <c r="O172" s="3">
        <v>1</v>
      </c>
      <c r="P172" s="3">
        <v>1</v>
      </c>
      <c r="Q172" s="3">
        <v>1</v>
      </c>
      <c r="R172" s="3">
        <v>0</v>
      </c>
      <c r="S172" s="3">
        <v>0</v>
      </c>
      <c r="T172" s="3">
        <v>1</v>
      </c>
      <c r="U172" s="3">
        <v>0</v>
      </c>
      <c r="V172" s="3">
        <v>0</v>
      </c>
      <c r="W172" s="3">
        <v>1</v>
      </c>
      <c r="X172" s="3">
        <v>0</v>
      </c>
      <c r="Y172" s="3">
        <v>1</v>
      </c>
      <c r="Z172" s="16">
        <f t="shared" si="54"/>
        <v>9</v>
      </c>
      <c r="AA172" s="17">
        <f t="shared" si="55"/>
        <v>0.36</v>
      </c>
      <c r="AB172" s="17" t="str">
        <f t="shared" si="56"/>
        <v>Patenkinamas</v>
      </c>
      <c r="AC172" s="16">
        <f t="shared" si="57"/>
        <v>2</v>
      </c>
      <c r="AD172" s="17">
        <f t="shared" si="58"/>
        <v>0.5</v>
      </c>
      <c r="AE172" s="16">
        <f t="shared" si="59"/>
        <v>4</v>
      </c>
      <c r="AF172" s="17">
        <f t="shared" si="60"/>
        <v>0.5</v>
      </c>
      <c r="AG172" s="16">
        <f t="shared" si="61"/>
        <v>1</v>
      </c>
      <c r="AH172" s="17">
        <f t="shared" si="62"/>
        <v>0.33333333333333331</v>
      </c>
      <c r="AI172" s="16">
        <f t="shared" si="63"/>
        <v>1</v>
      </c>
      <c r="AJ172" s="17">
        <f t="shared" si="64"/>
        <v>0.2</v>
      </c>
      <c r="AK172" s="16">
        <f t="shared" si="65"/>
        <v>1</v>
      </c>
      <c r="AL172" s="17">
        <f t="shared" si="66"/>
        <v>0.2</v>
      </c>
      <c r="AM172" s="16">
        <f t="shared" si="67"/>
        <v>4</v>
      </c>
      <c r="AN172" s="17">
        <f t="shared" si="68"/>
        <v>0.33333333333333331</v>
      </c>
      <c r="AO172" s="16">
        <f t="shared" si="69"/>
        <v>5</v>
      </c>
      <c r="AP172" s="17">
        <f t="shared" si="70"/>
        <v>0.38461538461538464</v>
      </c>
      <c r="AQ172" s="16">
        <f t="shared" si="71"/>
        <v>1</v>
      </c>
    </row>
    <row r="173" spans="1:43">
      <c r="A173" s="68" t="s">
        <v>439</v>
      </c>
      <c r="B173" s="69">
        <v>808621</v>
      </c>
      <c r="C173" s="69">
        <v>21</v>
      </c>
      <c r="D173" s="70" t="s">
        <v>466</v>
      </c>
      <c r="E173" s="70" t="s">
        <v>467</v>
      </c>
      <c r="F173" s="35" t="s">
        <v>32</v>
      </c>
      <c r="G173" s="35"/>
      <c r="H173" s="35"/>
      <c r="I173" s="35"/>
      <c r="J173" s="3">
        <v>0</v>
      </c>
      <c r="K173" s="3">
        <v>2</v>
      </c>
      <c r="L173" s="3">
        <v>1</v>
      </c>
      <c r="M173" s="3">
        <v>1</v>
      </c>
      <c r="N173" s="3">
        <v>1</v>
      </c>
      <c r="O173" s="3">
        <v>0</v>
      </c>
      <c r="P173" s="3">
        <v>1</v>
      </c>
      <c r="Q173" s="3">
        <v>0</v>
      </c>
      <c r="R173" s="3">
        <v>0</v>
      </c>
      <c r="S173" s="3">
        <v>2</v>
      </c>
      <c r="T173" s="3">
        <v>1</v>
      </c>
      <c r="U173" s="3">
        <v>1</v>
      </c>
      <c r="V173" s="3">
        <v>1</v>
      </c>
      <c r="W173" s="3">
        <v>0</v>
      </c>
      <c r="X173" s="3">
        <v>1</v>
      </c>
      <c r="Y173" s="3">
        <v>1</v>
      </c>
      <c r="Z173" s="16">
        <f t="shared" si="54"/>
        <v>13</v>
      </c>
      <c r="AA173" s="17">
        <f t="shared" si="55"/>
        <v>0.52</v>
      </c>
      <c r="AB173" s="17" t="str">
        <f t="shared" si="56"/>
        <v>Patenkinamas</v>
      </c>
      <c r="AC173" s="16">
        <f t="shared" si="57"/>
        <v>4</v>
      </c>
      <c r="AD173" s="17">
        <f t="shared" si="58"/>
        <v>1</v>
      </c>
      <c r="AE173" s="16">
        <f t="shared" si="59"/>
        <v>4</v>
      </c>
      <c r="AF173" s="17">
        <f t="shared" si="60"/>
        <v>0.5</v>
      </c>
      <c r="AG173" s="16">
        <f t="shared" si="61"/>
        <v>1</v>
      </c>
      <c r="AH173" s="17">
        <f t="shared" si="62"/>
        <v>0.33333333333333331</v>
      </c>
      <c r="AI173" s="16">
        <f t="shared" si="63"/>
        <v>4</v>
      </c>
      <c r="AJ173" s="17">
        <f t="shared" si="64"/>
        <v>0.8</v>
      </c>
      <c r="AK173" s="16">
        <f t="shared" si="65"/>
        <v>0</v>
      </c>
      <c r="AL173" s="17">
        <f t="shared" si="66"/>
        <v>0</v>
      </c>
      <c r="AM173" s="16">
        <f t="shared" si="67"/>
        <v>3</v>
      </c>
      <c r="AN173" s="17">
        <f t="shared" si="68"/>
        <v>0.25</v>
      </c>
      <c r="AO173" s="16">
        <f t="shared" si="69"/>
        <v>10</v>
      </c>
      <c r="AP173" s="17">
        <f t="shared" si="70"/>
        <v>0.76923076923076927</v>
      </c>
      <c r="AQ173" s="16">
        <f t="shared" si="71"/>
        <v>2</v>
      </c>
    </row>
    <row r="174" spans="1:43">
      <c r="A174" s="68" t="s">
        <v>439</v>
      </c>
      <c r="B174" s="69">
        <v>808622</v>
      </c>
      <c r="C174" s="69">
        <v>22</v>
      </c>
      <c r="D174" s="70" t="s">
        <v>468</v>
      </c>
      <c r="E174" s="70" t="s">
        <v>469</v>
      </c>
      <c r="F174" s="35" t="s">
        <v>36</v>
      </c>
      <c r="G174" s="35"/>
      <c r="H174" s="35"/>
      <c r="I174" s="35"/>
      <c r="J174" s="3">
        <v>0</v>
      </c>
      <c r="K174" s="3">
        <v>2</v>
      </c>
      <c r="L174" s="3">
        <v>1</v>
      </c>
      <c r="M174" s="3">
        <v>1</v>
      </c>
      <c r="N174" s="3">
        <v>1</v>
      </c>
      <c r="O174" s="3">
        <v>1</v>
      </c>
      <c r="P174" s="3">
        <v>1</v>
      </c>
      <c r="Q174" s="3">
        <v>2</v>
      </c>
      <c r="R174" s="3">
        <v>3</v>
      </c>
      <c r="S174" s="3">
        <v>2</v>
      </c>
      <c r="T174" s="3">
        <v>1</v>
      </c>
      <c r="U174" s="3">
        <v>2</v>
      </c>
      <c r="V174" s="3">
        <v>1</v>
      </c>
      <c r="W174" s="3">
        <v>1</v>
      </c>
      <c r="X174" s="3">
        <v>2</v>
      </c>
      <c r="Y174" s="3">
        <v>1</v>
      </c>
      <c r="Z174" s="16">
        <f t="shared" si="54"/>
        <v>22</v>
      </c>
      <c r="AA174" s="17">
        <f t="shared" si="55"/>
        <v>0.88</v>
      </c>
      <c r="AB174" s="17" t="str">
        <f t="shared" si="56"/>
        <v>Aukštesnysis</v>
      </c>
      <c r="AC174" s="16">
        <f t="shared" si="57"/>
        <v>4</v>
      </c>
      <c r="AD174" s="17">
        <f t="shared" si="58"/>
        <v>1</v>
      </c>
      <c r="AE174" s="16">
        <f t="shared" si="59"/>
        <v>6</v>
      </c>
      <c r="AF174" s="17">
        <f t="shared" si="60"/>
        <v>0.75</v>
      </c>
      <c r="AG174" s="16">
        <f t="shared" si="61"/>
        <v>3</v>
      </c>
      <c r="AH174" s="17">
        <f t="shared" si="62"/>
        <v>1</v>
      </c>
      <c r="AI174" s="16">
        <f t="shared" si="63"/>
        <v>4</v>
      </c>
      <c r="AJ174" s="17">
        <f t="shared" si="64"/>
        <v>0.8</v>
      </c>
      <c r="AK174" s="16">
        <f t="shared" si="65"/>
        <v>5</v>
      </c>
      <c r="AL174" s="17">
        <f t="shared" si="66"/>
        <v>1</v>
      </c>
      <c r="AM174" s="16">
        <f t="shared" si="67"/>
        <v>10</v>
      </c>
      <c r="AN174" s="17">
        <f t="shared" si="68"/>
        <v>0.83333333333333337</v>
      </c>
      <c r="AO174" s="16">
        <f t="shared" si="69"/>
        <v>12</v>
      </c>
      <c r="AP174" s="17">
        <f t="shared" si="70"/>
        <v>0.92307692307692313</v>
      </c>
      <c r="AQ174" s="16">
        <f t="shared" si="71"/>
        <v>4</v>
      </c>
    </row>
    <row r="175" spans="1:43">
      <c r="A175" s="68" t="s">
        <v>439</v>
      </c>
      <c r="B175" s="69">
        <v>808623</v>
      </c>
      <c r="C175" s="69">
        <v>23</v>
      </c>
      <c r="D175" s="70" t="s">
        <v>33</v>
      </c>
      <c r="E175" s="70" t="s">
        <v>470</v>
      </c>
      <c r="F175" s="35" t="s">
        <v>32</v>
      </c>
      <c r="G175" s="35"/>
      <c r="H175" s="35"/>
      <c r="I175" s="35"/>
      <c r="J175" s="3">
        <v>2</v>
      </c>
      <c r="K175" s="3">
        <v>0</v>
      </c>
      <c r="L175" s="3">
        <v>1</v>
      </c>
      <c r="M175" s="3">
        <v>1</v>
      </c>
      <c r="N175" s="3">
        <v>1</v>
      </c>
      <c r="O175" s="3">
        <v>1</v>
      </c>
      <c r="P175" s="3">
        <v>1</v>
      </c>
      <c r="Q175" s="3">
        <v>1</v>
      </c>
      <c r="R175" s="3">
        <v>0</v>
      </c>
      <c r="S175" s="3">
        <v>2</v>
      </c>
      <c r="T175" s="3">
        <v>1</v>
      </c>
      <c r="U175" s="3">
        <v>1</v>
      </c>
      <c r="V175" s="3">
        <v>1</v>
      </c>
      <c r="W175" s="3">
        <v>0</v>
      </c>
      <c r="X175" s="3">
        <v>1</v>
      </c>
      <c r="Y175" s="3">
        <v>1</v>
      </c>
      <c r="Z175" s="16">
        <f t="shared" si="54"/>
        <v>15</v>
      </c>
      <c r="AA175" s="17">
        <f t="shared" si="55"/>
        <v>0.6</v>
      </c>
      <c r="AB175" s="17" t="str">
        <f t="shared" si="56"/>
        <v>Pagrindinis</v>
      </c>
      <c r="AC175" s="16">
        <f t="shared" si="57"/>
        <v>4</v>
      </c>
      <c r="AD175" s="17">
        <f t="shared" si="58"/>
        <v>1</v>
      </c>
      <c r="AE175" s="16">
        <f t="shared" si="59"/>
        <v>6</v>
      </c>
      <c r="AF175" s="17">
        <f t="shared" si="60"/>
        <v>0.75</v>
      </c>
      <c r="AG175" s="16">
        <f t="shared" si="61"/>
        <v>2</v>
      </c>
      <c r="AH175" s="17">
        <f t="shared" si="62"/>
        <v>0.66666666666666663</v>
      </c>
      <c r="AI175" s="16">
        <f t="shared" si="63"/>
        <v>2</v>
      </c>
      <c r="AJ175" s="17">
        <f t="shared" si="64"/>
        <v>0.4</v>
      </c>
      <c r="AK175" s="16">
        <f t="shared" si="65"/>
        <v>1</v>
      </c>
      <c r="AL175" s="17">
        <f t="shared" si="66"/>
        <v>0.2</v>
      </c>
      <c r="AM175" s="16">
        <f t="shared" si="67"/>
        <v>6</v>
      </c>
      <c r="AN175" s="17">
        <f t="shared" si="68"/>
        <v>0.5</v>
      </c>
      <c r="AO175" s="16">
        <f t="shared" si="69"/>
        <v>9</v>
      </c>
      <c r="AP175" s="17">
        <f t="shared" si="70"/>
        <v>0.69230769230769229</v>
      </c>
      <c r="AQ175" s="16">
        <f t="shared" si="71"/>
        <v>2</v>
      </c>
    </row>
    <row r="176" spans="1:43">
      <c r="A176" s="68" t="s">
        <v>439</v>
      </c>
      <c r="B176" s="69">
        <v>808624</v>
      </c>
      <c r="C176" s="69">
        <v>24</v>
      </c>
      <c r="D176" s="70" t="s">
        <v>471</v>
      </c>
      <c r="E176" s="70" t="s">
        <v>245</v>
      </c>
      <c r="F176" s="35" t="s">
        <v>32</v>
      </c>
      <c r="G176" s="35"/>
      <c r="H176" s="35"/>
      <c r="I176" s="35"/>
      <c r="J176" s="3">
        <v>1</v>
      </c>
      <c r="K176" s="3">
        <v>2</v>
      </c>
      <c r="L176" s="3">
        <v>1</v>
      </c>
      <c r="M176" s="3">
        <v>1</v>
      </c>
      <c r="N176" s="3">
        <v>1</v>
      </c>
      <c r="O176" s="3">
        <v>1</v>
      </c>
      <c r="P176" s="3">
        <v>0</v>
      </c>
      <c r="Q176" s="3">
        <v>2</v>
      </c>
      <c r="R176" s="3">
        <v>1</v>
      </c>
      <c r="S176" s="3">
        <v>0</v>
      </c>
      <c r="T176" s="3">
        <v>1</v>
      </c>
      <c r="U176" s="3">
        <v>1</v>
      </c>
      <c r="V176" s="3">
        <v>1</v>
      </c>
      <c r="W176" s="3">
        <v>1</v>
      </c>
      <c r="X176" s="3">
        <v>1</v>
      </c>
      <c r="Y176" s="3">
        <v>0</v>
      </c>
      <c r="Z176" s="16">
        <f t="shared" si="54"/>
        <v>15</v>
      </c>
      <c r="AA176" s="17">
        <f t="shared" si="55"/>
        <v>0.6</v>
      </c>
      <c r="AB176" s="17" t="str">
        <f t="shared" si="56"/>
        <v>Pagrindinis</v>
      </c>
      <c r="AC176" s="16">
        <f t="shared" si="57"/>
        <v>0</v>
      </c>
      <c r="AD176" s="17">
        <f t="shared" si="58"/>
        <v>0</v>
      </c>
      <c r="AE176" s="16">
        <f t="shared" si="59"/>
        <v>6</v>
      </c>
      <c r="AF176" s="17">
        <f t="shared" si="60"/>
        <v>0.75</v>
      </c>
      <c r="AG176" s="16">
        <f t="shared" si="61"/>
        <v>2</v>
      </c>
      <c r="AH176" s="17">
        <f t="shared" si="62"/>
        <v>0.66666666666666663</v>
      </c>
      <c r="AI176" s="16">
        <f t="shared" si="63"/>
        <v>4</v>
      </c>
      <c r="AJ176" s="17">
        <f t="shared" si="64"/>
        <v>0.8</v>
      </c>
      <c r="AK176" s="16">
        <f t="shared" si="65"/>
        <v>3</v>
      </c>
      <c r="AL176" s="17">
        <f t="shared" si="66"/>
        <v>0.6</v>
      </c>
      <c r="AM176" s="16">
        <f t="shared" si="67"/>
        <v>8</v>
      </c>
      <c r="AN176" s="17">
        <f t="shared" si="68"/>
        <v>0.66666666666666663</v>
      </c>
      <c r="AO176" s="16">
        <f t="shared" si="69"/>
        <v>7</v>
      </c>
      <c r="AP176" s="17">
        <f t="shared" si="70"/>
        <v>0.53846153846153844</v>
      </c>
      <c r="AQ176" s="16">
        <f t="shared" si="71"/>
        <v>2</v>
      </c>
    </row>
    <row r="177" spans="1:43">
      <c r="A177" s="68" t="s">
        <v>439</v>
      </c>
      <c r="B177" s="69">
        <v>808625</v>
      </c>
      <c r="C177" s="69">
        <v>25</v>
      </c>
      <c r="D177" s="70" t="s">
        <v>335</v>
      </c>
      <c r="E177" s="70" t="s">
        <v>472</v>
      </c>
      <c r="F177" s="35" t="s">
        <v>36</v>
      </c>
      <c r="G177" s="35"/>
      <c r="H177" s="35"/>
      <c r="I177" s="35"/>
      <c r="J177" s="3">
        <v>2</v>
      </c>
      <c r="K177" s="3">
        <v>3</v>
      </c>
      <c r="L177" s="3">
        <v>1</v>
      </c>
      <c r="M177" s="3">
        <v>1</v>
      </c>
      <c r="N177" s="3">
        <v>1</v>
      </c>
      <c r="O177" s="3">
        <v>1</v>
      </c>
      <c r="P177" s="3">
        <v>1</v>
      </c>
      <c r="Q177" s="3">
        <v>2</v>
      </c>
      <c r="R177" s="3">
        <v>0</v>
      </c>
      <c r="S177" s="3">
        <v>2</v>
      </c>
      <c r="T177" s="3">
        <v>1</v>
      </c>
      <c r="U177" s="3">
        <v>2</v>
      </c>
      <c r="V177" s="3">
        <v>1</v>
      </c>
      <c r="W177" s="3">
        <v>0</v>
      </c>
      <c r="X177" s="3">
        <v>1</v>
      </c>
      <c r="Y177" s="3">
        <v>1</v>
      </c>
      <c r="Z177" s="16">
        <f t="shared" si="54"/>
        <v>20</v>
      </c>
      <c r="AA177" s="17">
        <f t="shared" si="55"/>
        <v>0.8</v>
      </c>
      <c r="AB177" s="17" t="str">
        <f t="shared" si="56"/>
        <v>Pagrindinis</v>
      </c>
      <c r="AC177" s="16">
        <f t="shared" si="57"/>
        <v>4</v>
      </c>
      <c r="AD177" s="17">
        <f t="shared" si="58"/>
        <v>1</v>
      </c>
      <c r="AE177" s="16">
        <f t="shared" si="59"/>
        <v>7</v>
      </c>
      <c r="AF177" s="17">
        <f t="shared" si="60"/>
        <v>0.875</v>
      </c>
      <c r="AG177" s="16">
        <f t="shared" si="61"/>
        <v>2</v>
      </c>
      <c r="AH177" s="17">
        <f t="shared" si="62"/>
        <v>0.66666666666666663</v>
      </c>
      <c r="AI177" s="16">
        <f t="shared" si="63"/>
        <v>5</v>
      </c>
      <c r="AJ177" s="17">
        <f t="shared" si="64"/>
        <v>1</v>
      </c>
      <c r="AK177" s="16">
        <f t="shared" si="65"/>
        <v>2</v>
      </c>
      <c r="AL177" s="17">
        <f t="shared" si="66"/>
        <v>0.4</v>
      </c>
      <c r="AM177" s="16">
        <f t="shared" si="67"/>
        <v>8</v>
      </c>
      <c r="AN177" s="17">
        <f t="shared" si="68"/>
        <v>0.66666666666666663</v>
      </c>
      <c r="AO177" s="16">
        <f t="shared" si="69"/>
        <v>12</v>
      </c>
      <c r="AP177" s="17">
        <f t="shared" si="70"/>
        <v>0.92307692307692313</v>
      </c>
      <c r="AQ177" s="16">
        <f t="shared" si="71"/>
        <v>4</v>
      </c>
    </row>
    <row r="178" spans="1:43">
      <c r="A178" s="68" t="s">
        <v>439</v>
      </c>
      <c r="B178" s="69">
        <v>808626</v>
      </c>
      <c r="C178" s="69">
        <v>26</v>
      </c>
      <c r="D178" s="70" t="s">
        <v>473</v>
      </c>
      <c r="E178" s="70" t="s">
        <v>474</v>
      </c>
      <c r="F178" s="35" t="s">
        <v>32</v>
      </c>
      <c r="G178" s="35"/>
      <c r="H178" s="35"/>
      <c r="I178" s="35"/>
      <c r="J178" s="3">
        <v>2</v>
      </c>
      <c r="K178" s="3">
        <v>1</v>
      </c>
      <c r="L178" s="3">
        <v>1</v>
      </c>
      <c r="M178" s="3">
        <v>1</v>
      </c>
      <c r="N178" s="3">
        <v>1</v>
      </c>
      <c r="O178" s="3">
        <v>1</v>
      </c>
      <c r="P178" s="3">
        <v>0</v>
      </c>
      <c r="Q178" s="3">
        <v>2</v>
      </c>
      <c r="R178" s="3">
        <v>2</v>
      </c>
      <c r="S178" s="3">
        <v>2</v>
      </c>
      <c r="T178" s="3">
        <v>1</v>
      </c>
      <c r="U178" s="3">
        <v>1</v>
      </c>
      <c r="V178" s="3">
        <v>1</v>
      </c>
      <c r="W178" s="3">
        <v>1</v>
      </c>
      <c r="X178" s="3">
        <v>0</v>
      </c>
      <c r="Y178" s="3">
        <v>1</v>
      </c>
      <c r="Z178" s="16">
        <f t="shared" si="54"/>
        <v>18</v>
      </c>
      <c r="AA178" s="17">
        <f t="shared" si="55"/>
        <v>0.72</v>
      </c>
      <c r="AB178" s="17" t="str">
        <f t="shared" si="56"/>
        <v>Pagrindinis</v>
      </c>
      <c r="AC178" s="16">
        <f t="shared" si="57"/>
        <v>3</v>
      </c>
      <c r="AD178" s="17">
        <f t="shared" si="58"/>
        <v>0.75</v>
      </c>
      <c r="AE178" s="16">
        <f t="shared" si="59"/>
        <v>7</v>
      </c>
      <c r="AF178" s="17">
        <f t="shared" si="60"/>
        <v>0.875</v>
      </c>
      <c r="AG178" s="16">
        <f t="shared" si="61"/>
        <v>1</v>
      </c>
      <c r="AH178" s="17">
        <f t="shared" si="62"/>
        <v>0.33333333333333331</v>
      </c>
      <c r="AI178" s="16">
        <f t="shared" si="63"/>
        <v>3</v>
      </c>
      <c r="AJ178" s="17">
        <f t="shared" si="64"/>
        <v>0.6</v>
      </c>
      <c r="AK178" s="16">
        <f t="shared" si="65"/>
        <v>4</v>
      </c>
      <c r="AL178" s="17">
        <f t="shared" si="66"/>
        <v>0.8</v>
      </c>
      <c r="AM178" s="16">
        <f t="shared" si="67"/>
        <v>10</v>
      </c>
      <c r="AN178" s="17">
        <f t="shared" si="68"/>
        <v>0.83333333333333337</v>
      </c>
      <c r="AO178" s="16">
        <f t="shared" si="69"/>
        <v>8</v>
      </c>
      <c r="AP178" s="17">
        <f t="shared" si="70"/>
        <v>0.61538461538461542</v>
      </c>
      <c r="AQ178" s="16">
        <f t="shared" si="71"/>
        <v>3</v>
      </c>
    </row>
    <row r="179" spans="1:43">
      <c r="A179" s="68" t="s">
        <v>439</v>
      </c>
      <c r="B179" s="69">
        <v>808627</v>
      </c>
      <c r="C179" s="69">
        <v>27</v>
      </c>
      <c r="D179" s="70" t="s">
        <v>38</v>
      </c>
      <c r="E179" s="70" t="s">
        <v>475</v>
      </c>
      <c r="F179" s="35" t="s">
        <v>32</v>
      </c>
      <c r="G179" s="35"/>
      <c r="H179" s="35"/>
      <c r="I179" s="35"/>
      <c r="J179" s="3">
        <v>1</v>
      </c>
      <c r="K179" s="3">
        <v>2</v>
      </c>
      <c r="L179" s="3">
        <v>1</v>
      </c>
      <c r="M179" s="3">
        <v>1</v>
      </c>
      <c r="N179" s="3">
        <v>1</v>
      </c>
      <c r="O179" s="3">
        <v>0</v>
      </c>
      <c r="P179" s="3">
        <v>0</v>
      </c>
      <c r="Q179" s="3">
        <v>2</v>
      </c>
      <c r="R179" s="3">
        <v>1</v>
      </c>
      <c r="S179" s="3">
        <v>1</v>
      </c>
      <c r="T179" s="3">
        <v>1</v>
      </c>
      <c r="U179" s="3">
        <v>1</v>
      </c>
      <c r="V179" s="3">
        <v>0</v>
      </c>
      <c r="W179" s="3">
        <v>1</v>
      </c>
      <c r="X179" s="3">
        <v>1</v>
      </c>
      <c r="Y179" s="3">
        <v>1</v>
      </c>
      <c r="Z179" s="16">
        <f t="shared" si="54"/>
        <v>15</v>
      </c>
      <c r="AA179" s="17">
        <f t="shared" si="55"/>
        <v>0.6</v>
      </c>
      <c r="AB179" s="17" t="str">
        <f t="shared" si="56"/>
        <v>Pagrindinis</v>
      </c>
      <c r="AC179" s="16">
        <f t="shared" si="57"/>
        <v>2</v>
      </c>
      <c r="AD179" s="17">
        <f t="shared" si="58"/>
        <v>0.5</v>
      </c>
      <c r="AE179" s="16">
        <f t="shared" si="59"/>
        <v>5</v>
      </c>
      <c r="AF179" s="17">
        <f t="shared" si="60"/>
        <v>0.625</v>
      </c>
      <c r="AG179" s="16">
        <f t="shared" si="61"/>
        <v>1</v>
      </c>
      <c r="AH179" s="17">
        <f t="shared" si="62"/>
        <v>0.33333333333333331</v>
      </c>
      <c r="AI179" s="16">
        <f t="shared" si="63"/>
        <v>4</v>
      </c>
      <c r="AJ179" s="17">
        <f t="shared" si="64"/>
        <v>0.8</v>
      </c>
      <c r="AK179" s="16">
        <f t="shared" si="65"/>
        <v>3</v>
      </c>
      <c r="AL179" s="17">
        <f t="shared" si="66"/>
        <v>0.6</v>
      </c>
      <c r="AM179" s="16">
        <f t="shared" si="67"/>
        <v>7</v>
      </c>
      <c r="AN179" s="17">
        <f t="shared" si="68"/>
        <v>0.58333333333333337</v>
      </c>
      <c r="AO179" s="16">
        <f t="shared" si="69"/>
        <v>8</v>
      </c>
      <c r="AP179" s="17">
        <f t="shared" si="70"/>
        <v>0.61538461538461542</v>
      </c>
      <c r="AQ179" s="16">
        <f t="shared" si="71"/>
        <v>2</v>
      </c>
    </row>
    <row r="180" spans="1:43">
      <c r="A180" s="68" t="s">
        <v>439</v>
      </c>
      <c r="B180" s="69">
        <v>808628</v>
      </c>
      <c r="C180" s="69">
        <v>28</v>
      </c>
      <c r="D180" s="70" t="s">
        <v>476</v>
      </c>
      <c r="E180" s="70" t="s">
        <v>437</v>
      </c>
      <c r="F180" s="35" t="s">
        <v>36</v>
      </c>
      <c r="G180" s="35"/>
      <c r="H180" s="35"/>
      <c r="I180" s="35"/>
      <c r="J180" s="3">
        <v>2</v>
      </c>
      <c r="K180" s="3">
        <v>2</v>
      </c>
      <c r="L180" s="3">
        <v>1</v>
      </c>
      <c r="M180" s="3">
        <v>1</v>
      </c>
      <c r="N180" s="3">
        <v>1</v>
      </c>
      <c r="O180" s="3">
        <v>1</v>
      </c>
      <c r="P180" s="3">
        <v>1</v>
      </c>
      <c r="Q180" s="3">
        <v>2</v>
      </c>
      <c r="R180" s="3">
        <v>2</v>
      </c>
      <c r="S180" s="3">
        <v>2</v>
      </c>
      <c r="T180" s="3">
        <v>1</v>
      </c>
      <c r="U180" s="3">
        <v>2</v>
      </c>
      <c r="V180" s="3">
        <v>1</v>
      </c>
      <c r="W180" s="3">
        <v>1</v>
      </c>
      <c r="X180" s="3">
        <v>2</v>
      </c>
      <c r="Y180" s="3">
        <v>0</v>
      </c>
      <c r="Z180" s="16">
        <f t="shared" si="54"/>
        <v>22</v>
      </c>
      <c r="AA180" s="17">
        <f t="shared" si="55"/>
        <v>0.88</v>
      </c>
      <c r="AB180" s="17" t="str">
        <f t="shared" si="56"/>
        <v>Aukštesnysis</v>
      </c>
      <c r="AC180" s="16">
        <f t="shared" si="57"/>
        <v>3</v>
      </c>
      <c r="AD180" s="17">
        <f t="shared" si="58"/>
        <v>0.75</v>
      </c>
      <c r="AE180" s="16">
        <f t="shared" si="59"/>
        <v>8</v>
      </c>
      <c r="AF180" s="17">
        <f t="shared" si="60"/>
        <v>1</v>
      </c>
      <c r="AG180" s="16">
        <f t="shared" si="61"/>
        <v>3</v>
      </c>
      <c r="AH180" s="17">
        <f t="shared" si="62"/>
        <v>1</v>
      </c>
      <c r="AI180" s="16">
        <f t="shared" si="63"/>
        <v>4</v>
      </c>
      <c r="AJ180" s="17">
        <f t="shared" si="64"/>
        <v>0.8</v>
      </c>
      <c r="AK180" s="16">
        <f t="shared" si="65"/>
        <v>4</v>
      </c>
      <c r="AL180" s="17">
        <f t="shared" si="66"/>
        <v>0.8</v>
      </c>
      <c r="AM180" s="16">
        <f t="shared" si="67"/>
        <v>11</v>
      </c>
      <c r="AN180" s="17">
        <f t="shared" si="68"/>
        <v>0.91666666666666663</v>
      </c>
      <c r="AO180" s="16">
        <f t="shared" si="69"/>
        <v>11</v>
      </c>
      <c r="AP180" s="17">
        <f t="shared" si="70"/>
        <v>0.84615384615384615</v>
      </c>
      <c r="AQ180" s="16">
        <f t="shared" si="71"/>
        <v>4</v>
      </c>
    </row>
    <row r="181" spans="1:43">
      <c r="A181" s="68" t="s">
        <v>439</v>
      </c>
      <c r="B181" s="69">
        <v>808629</v>
      </c>
      <c r="C181" s="69">
        <v>29</v>
      </c>
      <c r="D181" s="70" t="s">
        <v>346</v>
      </c>
      <c r="E181" s="70" t="s">
        <v>477</v>
      </c>
      <c r="F181" s="35" t="s">
        <v>32</v>
      </c>
      <c r="G181" s="35"/>
      <c r="H181" s="35"/>
      <c r="I181" s="35"/>
      <c r="J181" s="3">
        <v>1</v>
      </c>
      <c r="K181" s="3">
        <v>2</v>
      </c>
      <c r="L181" s="3">
        <v>1</v>
      </c>
      <c r="M181" s="3">
        <v>1</v>
      </c>
      <c r="N181" s="3">
        <v>1</v>
      </c>
      <c r="O181" s="3">
        <v>1</v>
      </c>
      <c r="P181" s="3">
        <v>0</v>
      </c>
      <c r="Q181" s="3">
        <v>1</v>
      </c>
      <c r="R181" s="3">
        <v>1</v>
      </c>
      <c r="S181" s="3">
        <v>2</v>
      </c>
      <c r="T181" s="3">
        <v>1</v>
      </c>
      <c r="U181" s="3">
        <v>2</v>
      </c>
      <c r="V181" s="3">
        <v>1</v>
      </c>
      <c r="W181" s="3">
        <v>1</v>
      </c>
      <c r="X181" s="3">
        <v>2</v>
      </c>
      <c r="Y181" s="3">
        <v>1</v>
      </c>
      <c r="Z181" s="16">
        <f t="shared" si="54"/>
        <v>19</v>
      </c>
      <c r="AA181" s="17">
        <f t="shared" si="55"/>
        <v>0.76</v>
      </c>
      <c r="AB181" s="17" t="str">
        <f t="shared" si="56"/>
        <v>Pagrindinis</v>
      </c>
      <c r="AC181" s="16">
        <f t="shared" si="57"/>
        <v>3</v>
      </c>
      <c r="AD181" s="17">
        <f t="shared" si="58"/>
        <v>0.75</v>
      </c>
      <c r="AE181" s="16">
        <f t="shared" si="59"/>
        <v>7</v>
      </c>
      <c r="AF181" s="17">
        <f t="shared" si="60"/>
        <v>0.875</v>
      </c>
      <c r="AG181" s="16">
        <f t="shared" si="61"/>
        <v>3</v>
      </c>
      <c r="AH181" s="17">
        <f t="shared" si="62"/>
        <v>1</v>
      </c>
      <c r="AI181" s="16">
        <f t="shared" si="63"/>
        <v>4</v>
      </c>
      <c r="AJ181" s="17">
        <f t="shared" si="64"/>
        <v>0.8</v>
      </c>
      <c r="AK181" s="16">
        <f t="shared" si="65"/>
        <v>2</v>
      </c>
      <c r="AL181" s="17">
        <f t="shared" si="66"/>
        <v>0.4</v>
      </c>
      <c r="AM181" s="16">
        <f t="shared" si="67"/>
        <v>8</v>
      </c>
      <c r="AN181" s="17">
        <f t="shared" si="68"/>
        <v>0.66666666666666663</v>
      </c>
      <c r="AO181" s="16">
        <f t="shared" si="69"/>
        <v>11</v>
      </c>
      <c r="AP181" s="17">
        <f t="shared" si="70"/>
        <v>0.84615384615384615</v>
      </c>
      <c r="AQ181" s="16">
        <f t="shared" si="71"/>
        <v>4</v>
      </c>
    </row>
    <row r="182" spans="1:43">
      <c r="A182" s="68" t="s">
        <v>439</v>
      </c>
      <c r="B182" s="69">
        <v>808630</v>
      </c>
      <c r="C182" s="69">
        <v>30</v>
      </c>
      <c r="D182" s="70" t="s">
        <v>37</v>
      </c>
      <c r="E182" s="70" t="s">
        <v>478</v>
      </c>
      <c r="F182" s="35" t="s">
        <v>36</v>
      </c>
      <c r="G182" s="35"/>
      <c r="H182" s="35"/>
      <c r="I182" s="35"/>
      <c r="J182" s="3">
        <v>2</v>
      </c>
      <c r="K182" s="3">
        <v>2</v>
      </c>
      <c r="L182" s="3">
        <v>1</v>
      </c>
      <c r="M182" s="3">
        <v>1</v>
      </c>
      <c r="N182" s="3">
        <v>1</v>
      </c>
      <c r="O182" s="3">
        <v>1</v>
      </c>
      <c r="P182" s="3">
        <v>0</v>
      </c>
      <c r="Q182" s="3">
        <v>2</v>
      </c>
      <c r="R182" s="3">
        <v>2</v>
      </c>
      <c r="S182" s="3">
        <v>2</v>
      </c>
      <c r="T182" s="3">
        <v>1</v>
      </c>
      <c r="U182" s="3">
        <v>2</v>
      </c>
      <c r="V182" s="3">
        <v>1</v>
      </c>
      <c r="W182" s="3">
        <v>1</v>
      </c>
      <c r="X182" s="3">
        <v>2</v>
      </c>
      <c r="Y182" s="3">
        <v>1</v>
      </c>
      <c r="Z182" s="16">
        <f t="shared" si="54"/>
        <v>22</v>
      </c>
      <c r="AA182" s="17">
        <f t="shared" si="55"/>
        <v>0.88</v>
      </c>
      <c r="AB182" s="17" t="str">
        <f t="shared" si="56"/>
        <v>Aukštesnysis</v>
      </c>
      <c r="AC182" s="16">
        <f t="shared" si="57"/>
        <v>3</v>
      </c>
      <c r="AD182" s="17">
        <f t="shared" si="58"/>
        <v>0.75</v>
      </c>
      <c r="AE182" s="16">
        <f t="shared" si="59"/>
        <v>8</v>
      </c>
      <c r="AF182" s="17">
        <f t="shared" si="60"/>
        <v>1</v>
      </c>
      <c r="AG182" s="16">
        <f t="shared" si="61"/>
        <v>3</v>
      </c>
      <c r="AH182" s="17">
        <f t="shared" si="62"/>
        <v>1</v>
      </c>
      <c r="AI182" s="16">
        <f t="shared" si="63"/>
        <v>4</v>
      </c>
      <c r="AJ182" s="17">
        <f t="shared" si="64"/>
        <v>0.8</v>
      </c>
      <c r="AK182" s="16">
        <f t="shared" si="65"/>
        <v>4</v>
      </c>
      <c r="AL182" s="17">
        <f t="shared" si="66"/>
        <v>0.8</v>
      </c>
      <c r="AM182" s="16">
        <f t="shared" si="67"/>
        <v>11</v>
      </c>
      <c r="AN182" s="17">
        <f t="shared" si="68"/>
        <v>0.91666666666666663</v>
      </c>
      <c r="AO182" s="16">
        <f t="shared" si="69"/>
        <v>11</v>
      </c>
      <c r="AP182" s="17">
        <f t="shared" si="70"/>
        <v>0.84615384615384615</v>
      </c>
      <c r="AQ182" s="16">
        <f t="shared" si="71"/>
        <v>4</v>
      </c>
    </row>
    <row r="183" spans="1:43">
      <c r="A183" s="68" t="s">
        <v>479</v>
      </c>
      <c r="B183" s="69">
        <v>808701</v>
      </c>
      <c r="C183" s="69">
        <v>1</v>
      </c>
      <c r="D183" s="70" t="s">
        <v>101</v>
      </c>
      <c r="E183" s="70" t="s">
        <v>480</v>
      </c>
      <c r="F183" s="35" t="s">
        <v>32</v>
      </c>
      <c r="G183" s="35"/>
      <c r="H183" s="35"/>
      <c r="I183" s="35"/>
      <c r="J183" s="3">
        <v>2</v>
      </c>
      <c r="K183" s="3">
        <v>2</v>
      </c>
      <c r="L183" s="3">
        <v>0</v>
      </c>
      <c r="M183" s="3">
        <v>1</v>
      </c>
      <c r="N183" s="3">
        <v>1</v>
      </c>
      <c r="O183" s="3">
        <v>1</v>
      </c>
      <c r="P183" s="3">
        <v>1</v>
      </c>
      <c r="Q183" s="3">
        <v>2</v>
      </c>
      <c r="R183" s="3">
        <v>2</v>
      </c>
      <c r="S183" s="3">
        <v>2</v>
      </c>
      <c r="T183" s="3">
        <v>1</v>
      </c>
      <c r="U183" s="3">
        <v>1</v>
      </c>
      <c r="V183" s="3">
        <v>1</v>
      </c>
      <c r="W183" s="3">
        <v>0</v>
      </c>
      <c r="X183" s="3">
        <v>2</v>
      </c>
      <c r="Y183" s="3">
        <v>0</v>
      </c>
      <c r="Z183" s="16">
        <f t="shared" si="54"/>
        <v>19</v>
      </c>
      <c r="AA183" s="17">
        <f t="shared" si="55"/>
        <v>0.76</v>
      </c>
      <c r="AB183" s="17" t="str">
        <f t="shared" si="56"/>
        <v>Pagrindinis</v>
      </c>
      <c r="AC183" s="16">
        <f t="shared" si="57"/>
        <v>3</v>
      </c>
      <c r="AD183" s="17">
        <f t="shared" si="58"/>
        <v>0.75</v>
      </c>
      <c r="AE183" s="16">
        <f t="shared" si="59"/>
        <v>5</v>
      </c>
      <c r="AF183" s="17">
        <f t="shared" si="60"/>
        <v>0.625</v>
      </c>
      <c r="AG183" s="16">
        <f t="shared" si="61"/>
        <v>3</v>
      </c>
      <c r="AH183" s="17">
        <f t="shared" si="62"/>
        <v>1</v>
      </c>
      <c r="AI183" s="16">
        <f t="shared" si="63"/>
        <v>4</v>
      </c>
      <c r="AJ183" s="17">
        <f t="shared" si="64"/>
        <v>0.8</v>
      </c>
      <c r="AK183" s="16">
        <f t="shared" si="65"/>
        <v>4</v>
      </c>
      <c r="AL183" s="17">
        <f t="shared" si="66"/>
        <v>0.8</v>
      </c>
      <c r="AM183" s="16">
        <f t="shared" si="67"/>
        <v>9</v>
      </c>
      <c r="AN183" s="17">
        <f t="shared" si="68"/>
        <v>0.75</v>
      </c>
      <c r="AO183" s="16">
        <f t="shared" si="69"/>
        <v>10</v>
      </c>
      <c r="AP183" s="17">
        <f t="shared" si="70"/>
        <v>0.76923076923076927</v>
      </c>
      <c r="AQ183" s="16">
        <f t="shared" si="71"/>
        <v>4</v>
      </c>
    </row>
    <row r="184" spans="1:43">
      <c r="A184" s="68" t="s">
        <v>479</v>
      </c>
      <c r="B184" s="69">
        <v>808702</v>
      </c>
      <c r="C184" s="69">
        <v>2</v>
      </c>
      <c r="D184" s="70" t="s">
        <v>481</v>
      </c>
      <c r="E184" s="70" t="s">
        <v>482</v>
      </c>
      <c r="F184" s="35" t="s">
        <v>36</v>
      </c>
      <c r="G184" s="35"/>
      <c r="H184" s="35"/>
      <c r="I184" s="35"/>
      <c r="J184" s="3">
        <v>2</v>
      </c>
      <c r="K184" s="3">
        <v>2</v>
      </c>
      <c r="L184" s="3">
        <v>1</v>
      </c>
      <c r="M184" s="3">
        <v>1</v>
      </c>
      <c r="N184" s="3">
        <v>1</v>
      </c>
      <c r="O184" s="3">
        <v>0</v>
      </c>
      <c r="P184" s="3">
        <v>1</v>
      </c>
      <c r="Q184" s="3">
        <v>2</v>
      </c>
      <c r="R184" s="3">
        <v>3</v>
      </c>
      <c r="S184" s="3">
        <v>2</v>
      </c>
      <c r="T184" s="3">
        <v>1</v>
      </c>
      <c r="U184" s="3">
        <v>1</v>
      </c>
      <c r="V184" s="3">
        <v>1</v>
      </c>
      <c r="W184" s="3">
        <v>1</v>
      </c>
      <c r="X184" s="3">
        <v>1</v>
      </c>
      <c r="Y184" s="3">
        <v>0</v>
      </c>
      <c r="Z184" s="16">
        <f t="shared" si="54"/>
        <v>20</v>
      </c>
      <c r="AA184" s="17">
        <f t="shared" si="55"/>
        <v>0.8</v>
      </c>
      <c r="AB184" s="17" t="str">
        <f t="shared" si="56"/>
        <v>Pagrindinis</v>
      </c>
      <c r="AC184" s="16">
        <f t="shared" si="57"/>
        <v>3</v>
      </c>
      <c r="AD184" s="17">
        <f t="shared" si="58"/>
        <v>0.75</v>
      </c>
      <c r="AE184" s="16">
        <f t="shared" si="59"/>
        <v>7</v>
      </c>
      <c r="AF184" s="17">
        <f t="shared" si="60"/>
        <v>0.875</v>
      </c>
      <c r="AG184" s="16">
        <f t="shared" si="61"/>
        <v>1</v>
      </c>
      <c r="AH184" s="17">
        <f t="shared" si="62"/>
        <v>0.33333333333333331</v>
      </c>
      <c r="AI184" s="16">
        <f t="shared" si="63"/>
        <v>4</v>
      </c>
      <c r="AJ184" s="17">
        <f t="shared" si="64"/>
        <v>0.8</v>
      </c>
      <c r="AK184" s="16">
        <f t="shared" si="65"/>
        <v>5</v>
      </c>
      <c r="AL184" s="17">
        <f t="shared" si="66"/>
        <v>1</v>
      </c>
      <c r="AM184" s="16">
        <f t="shared" si="67"/>
        <v>11</v>
      </c>
      <c r="AN184" s="17">
        <f t="shared" si="68"/>
        <v>0.91666666666666663</v>
      </c>
      <c r="AO184" s="16">
        <f t="shared" si="69"/>
        <v>9</v>
      </c>
      <c r="AP184" s="17">
        <f t="shared" si="70"/>
        <v>0.69230769230769229</v>
      </c>
      <c r="AQ184" s="16">
        <f t="shared" si="71"/>
        <v>4</v>
      </c>
    </row>
    <row r="185" spans="1:43">
      <c r="A185" s="68" t="s">
        <v>479</v>
      </c>
      <c r="B185" s="69">
        <v>808703</v>
      </c>
      <c r="C185" s="69">
        <v>3</v>
      </c>
      <c r="D185" s="70" t="s">
        <v>366</v>
      </c>
      <c r="E185" s="70" t="s">
        <v>483</v>
      </c>
      <c r="F185" s="35" t="s">
        <v>32</v>
      </c>
      <c r="G185" s="35"/>
      <c r="H185" s="35"/>
      <c r="I185" s="35"/>
      <c r="J185" s="3">
        <v>2</v>
      </c>
      <c r="K185" s="3">
        <v>3</v>
      </c>
      <c r="L185" s="3">
        <v>1</v>
      </c>
      <c r="M185" s="3">
        <v>1</v>
      </c>
      <c r="N185" s="3">
        <v>1</v>
      </c>
      <c r="O185" s="3">
        <v>1</v>
      </c>
      <c r="P185" s="3">
        <v>1</v>
      </c>
      <c r="Q185" s="3">
        <v>2</v>
      </c>
      <c r="R185" s="3">
        <v>3</v>
      </c>
      <c r="S185" s="3">
        <v>2</v>
      </c>
      <c r="T185" s="3">
        <v>1</v>
      </c>
      <c r="U185" s="3">
        <v>2</v>
      </c>
      <c r="V185" s="3">
        <v>1</v>
      </c>
      <c r="W185" s="3">
        <v>0</v>
      </c>
      <c r="X185" s="3">
        <v>1</v>
      </c>
      <c r="Y185" s="3">
        <v>1</v>
      </c>
      <c r="Z185" s="16">
        <f t="shared" si="54"/>
        <v>23</v>
      </c>
      <c r="AA185" s="17">
        <f t="shared" si="55"/>
        <v>0.92</v>
      </c>
      <c r="AB185" s="17" t="str">
        <f t="shared" si="56"/>
        <v>Aukštesnysis</v>
      </c>
      <c r="AC185" s="16">
        <f t="shared" si="57"/>
        <v>4</v>
      </c>
      <c r="AD185" s="17">
        <f t="shared" si="58"/>
        <v>1</v>
      </c>
      <c r="AE185" s="16">
        <f t="shared" si="59"/>
        <v>7</v>
      </c>
      <c r="AF185" s="17">
        <f t="shared" si="60"/>
        <v>0.875</v>
      </c>
      <c r="AG185" s="16">
        <f t="shared" si="61"/>
        <v>2</v>
      </c>
      <c r="AH185" s="17">
        <f t="shared" si="62"/>
        <v>0.66666666666666663</v>
      </c>
      <c r="AI185" s="16">
        <f t="shared" si="63"/>
        <v>5</v>
      </c>
      <c r="AJ185" s="17">
        <f t="shared" si="64"/>
        <v>1</v>
      </c>
      <c r="AK185" s="16">
        <f t="shared" si="65"/>
        <v>5</v>
      </c>
      <c r="AL185" s="17">
        <f t="shared" si="66"/>
        <v>1</v>
      </c>
      <c r="AM185" s="16">
        <f t="shared" si="67"/>
        <v>11</v>
      </c>
      <c r="AN185" s="17">
        <f t="shared" si="68"/>
        <v>0.91666666666666663</v>
      </c>
      <c r="AO185" s="16">
        <f t="shared" si="69"/>
        <v>12</v>
      </c>
      <c r="AP185" s="17">
        <f t="shared" si="70"/>
        <v>0.92307692307692313</v>
      </c>
      <c r="AQ185" s="16">
        <f t="shared" si="71"/>
        <v>4</v>
      </c>
    </row>
    <row r="186" spans="1:43">
      <c r="A186" s="68" t="s">
        <v>479</v>
      </c>
      <c r="B186" s="69">
        <v>808704</v>
      </c>
      <c r="C186" s="69">
        <v>4</v>
      </c>
      <c r="D186" s="70" t="s">
        <v>118</v>
      </c>
      <c r="E186" s="70" t="s">
        <v>484</v>
      </c>
      <c r="F186" s="35" t="s">
        <v>32</v>
      </c>
      <c r="G186" s="35"/>
      <c r="H186" s="35"/>
      <c r="I186" s="35"/>
      <c r="J186" s="3">
        <v>1</v>
      </c>
      <c r="K186" s="3">
        <v>2</v>
      </c>
      <c r="L186" s="3">
        <v>1</v>
      </c>
      <c r="M186" s="3">
        <v>1</v>
      </c>
      <c r="N186" s="3">
        <v>1</v>
      </c>
      <c r="O186" s="3">
        <v>1</v>
      </c>
      <c r="P186" s="3">
        <v>1</v>
      </c>
      <c r="Q186" s="3">
        <v>1</v>
      </c>
      <c r="R186" s="3">
        <v>2</v>
      </c>
      <c r="S186" s="3">
        <v>2</v>
      </c>
      <c r="T186" s="3">
        <v>1</v>
      </c>
      <c r="U186" s="3">
        <v>2</v>
      </c>
      <c r="V186" s="3">
        <v>1</v>
      </c>
      <c r="W186" s="3">
        <v>1</v>
      </c>
      <c r="X186" s="3">
        <v>2</v>
      </c>
      <c r="Y186" s="3">
        <v>0</v>
      </c>
      <c r="Z186" s="16">
        <f t="shared" si="54"/>
        <v>20</v>
      </c>
      <c r="AA186" s="17">
        <f t="shared" si="55"/>
        <v>0.8</v>
      </c>
      <c r="AB186" s="17" t="str">
        <f t="shared" si="56"/>
        <v>Pagrindinis</v>
      </c>
      <c r="AC186" s="16">
        <f t="shared" si="57"/>
        <v>3</v>
      </c>
      <c r="AD186" s="17">
        <f t="shared" si="58"/>
        <v>0.75</v>
      </c>
      <c r="AE186" s="16">
        <f t="shared" si="59"/>
        <v>7</v>
      </c>
      <c r="AF186" s="17">
        <f t="shared" si="60"/>
        <v>0.875</v>
      </c>
      <c r="AG186" s="16">
        <f t="shared" si="61"/>
        <v>3</v>
      </c>
      <c r="AH186" s="17">
        <f t="shared" si="62"/>
        <v>1</v>
      </c>
      <c r="AI186" s="16">
        <f t="shared" si="63"/>
        <v>4</v>
      </c>
      <c r="AJ186" s="17">
        <f t="shared" si="64"/>
        <v>0.8</v>
      </c>
      <c r="AK186" s="16">
        <f t="shared" si="65"/>
        <v>3</v>
      </c>
      <c r="AL186" s="17">
        <f t="shared" si="66"/>
        <v>0.6</v>
      </c>
      <c r="AM186" s="16">
        <f t="shared" si="67"/>
        <v>9</v>
      </c>
      <c r="AN186" s="17">
        <f t="shared" si="68"/>
        <v>0.75</v>
      </c>
      <c r="AO186" s="16">
        <f t="shared" si="69"/>
        <v>11</v>
      </c>
      <c r="AP186" s="17">
        <f t="shared" si="70"/>
        <v>0.84615384615384615</v>
      </c>
      <c r="AQ186" s="16">
        <f t="shared" si="71"/>
        <v>4</v>
      </c>
    </row>
    <row r="187" spans="1:43">
      <c r="A187" s="68" t="s">
        <v>479</v>
      </c>
      <c r="B187" s="69">
        <v>808705</v>
      </c>
      <c r="C187" s="69">
        <v>5</v>
      </c>
      <c r="D187" s="70" t="s">
        <v>39</v>
      </c>
      <c r="E187" s="70" t="s">
        <v>485</v>
      </c>
      <c r="F187" s="35" t="s">
        <v>36</v>
      </c>
      <c r="G187" s="35"/>
      <c r="H187" s="35"/>
      <c r="I187" s="35"/>
      <c r="J187" s="3">
        <v>2</v>
      </c>
      <c r="K187" s="3">
        <v>3</v>
      </c>
      <c r="L187" s="3">
        <v>1</v>
      </c>
      <c r="M187" s="3">
        <v>1</v>
      </c>
      <c r="N187" s="3">
        <v>1</v>
      </c>
      <c r="O187" s="3">
        <v>1</v>
      </c>
      <c r="P187" s="3">
        <v>1</v>
      </c>
      <c r="Q187" s="3">
        <v>2</v>
      </c>
      <c r="R187" s="3">
        <v>3</v>
      </c>
      <c r="S187" s="3">
        <v>2</v>
      </c>
      <c r="T187" s="3">
        <v>1</v>
      </c>
      <c r="U187" s="3">
        <v>2</v>
      </c>
      <c r="V187" s="3">
        <v>1</v>
      </c>
      <c r="W187" s="3">
        <v>1</v>
      </c>
      <c r="X187" s="3">
        <v>2</v>
      </c>
      <c r="Y187" s="3">
        <v>1</v>
      </c>
      <c r="Z187" s="16">
        <f t="shared" si="54"/>
        <v>25</v>
      </c>
      <c r="AA187" s="17">
        <f t="shared" si="55"/>
        <v>1</v>
      </c>
      <c r="AB187" s="17" t="str">
        <f t="shared" si="56"/>
        <v>Aukštesnysis</v>
      </c>
      <c r="AC187" s="16">
        <f t="shared" si="57"/>
        <v>4</v>
      </c>
      <c r="AD187" s="17">
        <f t="shared" si="58"/>
        <v>1</v>
      </c>
      <c r="AE187" s="16">
        <f t="shared" si="59"/>
        <v>8</v>
      </c>
      <c r="AF187" s="17">
        <f t="shared" si="60"/>
        <v>1</v>
      </c>
      <c r="AG187" s="16">
        <f t="shared" si="61"/>
        <v>3</v>
      </c>
      <c r="AH187" s="17">
        <f t="shared" si="62"/>
        <v>1</v>
      </c>
      <c r="AI187" s="16">
        <f t="shared" si="63"/>
        <v>5</v>
      </c>
      <c r="AJ187" s="17">
        <f t="shared" si="64"/>
        <v>1</v>
      </c>
      <c r="AK187" s="16">
        <f t="shared" si="65"/>
        <v>5</v>
      </c>
      <c r="AL187" s="17">
        <f t="shared" si="66"/>
        <v>1</v>
      </c>
      <c r="AM187" s="16">
        <f t="shared" si="67"/>
        <v>12</v>
      </c>
      <c r="AN187" s="17">
        <f t="shared" si="68"/>
        <v>1</v>
      </c>
      <c r="AO187" s="16">
        <f t="shared" si="69"/>
        <v>13</v>
      </c>
      <c r="AP187" s="17">
        <f t="shared" si="70"/>
        <v>1</v>
      </c>
      <c r="AQ187" s="16">
        <f t="shared" si="71"/>
        <v>4</v>
      </c>
    </row>
    <row r="188" spans="1:43">
      <c r="A188" s="68" t="s">
        <v>479</v>
      </c>
      <c r="B188" s="69">
        <v>808706</v>
      </c>
      <c r="C188" s="69">
        <v>6</v>
      </c>
      <c r="D188" s="70" t="s">
        <v>120</v>
      </c>
      <c r="E188" s="70" t="s">
        <v>486</v>
      </c>
      <c r="F188" s="35" t="s">
        <v>36</v>
      </c>
      <c r="G188" s="35"/>
      <c r="H188" s="35"/>
      <c r="I188" s="35"/>
      <c r="J188" s="3">
        <v>2</v>
      </c>
      <c r="K188" s="3">
        <v>0</v>
      </c>
      <c r="L188" s="3">
        <v>1</v>
      </c>
      <c r="M188" s="3">
        <v>1</v>
      </c>
      <c r="N188" s="3">
        <v>1</v>
      </c>
      <c r="O188" s="3">
        <v>0</v>
      </c>
      <c r="P188" s="3">
        <v>0</v>
      </c>
      <c r="Q188" s="3">
        <v>1</v>
      </c>
      <c r="R188" s="3">
        <v>2</v>
      </c>
      <c r="S188" s="3">
        <v>2</v>
      </c>
      <c r="T188" s="3">
        <v>1</v>
      </c>
      <c r="U188" s="3">
        <v>1</v>
      </c>
      <c r="V188" s="3">
        <v>1</v>
      </c>
      <c r="W188" s="3">
        <v>0</v>
      </c>
      <c r="X188" s="3">
        <v>2</v>
      </c>
      <c r="Y188" s="3">
        <v>0</v>
      </c>
      <c r="Z188" s="16">
        <f t="shared" si="54"/>
        <v>15</v>
      </c>
      <c r="AA188" s="17">
        <f t="shared" si="55"/>
        <v>0.6</v>
      </c>
      <c r="AB188" s="17" t="str">
        <f t="shared" si="56"/>
        <v>Pagrindinis</v>
      </c>
      <c r="AC188" s="16">
        <f t="shared" si="57"/>
        <v>2</v>
      </c>
      <c r="AD188" s="17">
        <f t="shared" si="58"/>
        <v>0.5</v>
      </c>
      <c r="AE188" s="16">
        <f t="shared" si="59"/>
        <v>6</v>
      </c>
      <c r="AF188" s="17">
        <f t="shared" si="60"/>
        <v>0.75</v>
      </c>
      <c r="AG188" s="16">
        <f t="shared" si="61"/>
        <v>2</v>
      </c>
      <c r="AH188" s="17">
        <f t="shared" si="62"/>
        <v>0.66666666666666663</v>
      </c>
      <c r="AI188" s="16">
        <f t="shared" si="63"/>
        <v>2</v>
      </c>
      <c r="AJ188" s="17">
        <f t="shared" si="64"/>
        <v>0.4</v>
      </c>
      <c r="AK188" s="16">
        <f t="shared" si="65"/>
        <v>3</v>
      </c>
      <c r="AL188" s="17">
        <f t="shared" si="66"/>
        <v>0.6</v>
      </c>
      <c r="AM188" s="16">
        <f t="shared" si="67"/>
        <v>8</v>
      </c>
      <c r="AN188" s="17">
        <f t="shared" si="68"/>
        <v>0.66666666666666663</v>
      </c>
      <c r="AO188" s="16">
        <f t="shared" si="69"/>
        <v>7</v>
      </c>
      <c r="AP188" s="17">
        <f t="shared" si="70"/>
        <v>0.53846153846153844</v>
      </c>
      <c r="AQ188" s="16">
        <f t="shared" si="71"/>
        <v>2</v>
      </c>
    </row>
    <row r="189" spans="1:43">
      <c r="A189" s="68" t="s">
        <v>479</v>
      </c>
      <c r="B189" s="69">
        <v>808707</v>
      </c>
      <c r="C189" s="69">
        <v>7</v>
      </c>
      <c r="D189" s="70" t="s">
        <v>487</v>
      </c>
      <c r="E189" s="70" t="s">
        <v>488</v>
      </c>
      <c r="F189" s="35" t="s">
        <v>32</v>
      </c>
      <c r="G189" s="35"/>
      <c r="H189" s="35"/>
      <c r="I189" s="35"/>
      <c r="J189" s="3">
        <v>2</v>
      </c>
      <c r="K189" s="3">
        <v>2</v>
      </c>
      <c r="L189" s="3">
        <v>1</v>
      </c>
      <c r="M189" s="3">
        <v>1</v>
      </c>
      <c r="N189" s="3">
        <v>1</v>
      </c>
      <c r="O189" s="3">
        <v>1</v>
      </c>
      <c r="P189" s="3">
        <v>1</v>
      </c>
      <c r="Q189" s="3">
        <v>2</v>
      </c>
      <c r="R189" s="3">
        <v>2</v>
      </c>
      <c r="S189" s="3">
        <v>2</v>
      </c>
      <c r="T189" s="3">
        <v>1</v>
      </c>
      <c r="U189" s="3">
        <v>2</v>
      </c>
      <c r="V189" s="3">
        <v>0</v>
      </c>
      <c r="W189" s="3">
        <v>0</v>
      </c>
      <c r="X189" s="3">
        <v>1</v>
      </c>
      <c r="Y189" s="3">
        <v>1</v>
      </c>
      <c r="Z189" s="16">
        <f t="shared" si="54"/>
        <v>20</v>
      </c>
      <c r="AA189" s="17">
        <f t="shared" si="55"/>
        <v>0.8</v>
      </c>
      <c r="AB189" s="17" t="str">
        <f t="shared" si="56"/>
        <v>Pagrindinis</v>
      </c>
      <c r="AC189" s="16">
        <f t="shared" si="57"/>
        <v>4</v>
      </c>
      <c r="AD189" s="17">
        <f t="shared" si="58"/>
        <v>1</v>
      </c>
      <c r="AE189" s="16">
        <f t="shared" si="59"/>
        <v>6</v>
      </c>
      <c r="AF189" s="17">
        <f t="shared" si="60"/>
        <v>0.75</v>
      </c>
      <c r="AG189" s="16">
        <f t="shared" si="61"/>
        <v>2</v>
      </c>
      <c r="AH189" s="17">
        <f t="shared" si="62"/>
        <v>0.66666666666666663</v>
      </c>
      <c r="AI189" s="16">
        <f t="shared" si="63"/>
        <v>4</v>
      </c>
      <c r="AJ189" s="17">
        <f t="shared" si="64"/>
        <v>0.8</v>
      </c>
      <c r="AK189" s="16">
        <f t="shared" si="65"/>
        <v>4</v>
      </c>
      <c r="AL189" s="17">
        <f t="shared" si="66"/>
        <v>0.8</v>
      </c>
      <c r="AM189" s="16">
        <f t="shared" si="67"/>
        <v>9</v>
      </c>
      <c r="AN189" s="17">
        <f t="shared" si="68"/>
        <v>0.75</v>
      </c>
      <c r="AO189" s="16">
        <f t="shared" si="69"/>
        <v>11</v>
      </c>
      <c r="AP189" s="17">
        <f t="shared" si="70"/>
        <v>0.84615384615384615</v>
      </c>
      <c r="AQ189" s="16">
        <f t="shared" si="71"/>
        <v>4</v>
      </c>
    </row>
    <row r="190" spans="1:43">
      <c r="A190" s="68" t="s">
        <v>479</v>
      </c>
      <c r="B190" s="69">
        <v>808708</v>
      </c>
      <c r="C190" s="69">
        <v>8</v>
      </c>
      <c r="D190" s="70" t="s">
        <v>259</v>
      </c>
      <c r="E190" s="70" t="s">
        <v>489</v>
      </c>
      <c r="F190" s="35" t="s">
        <v>32</v>
      </c>
      <c r="G190" s="35"/>
      <c r="H190" s="35"/>
      <c r="I190" s="35"/>
      <c r="J190" s="3">
        <v>2</v>
      </c>
      <c r="K190" s="3">
        <v>2</v>
      </c>
      <c r="L190" s="3">
        <v>0</v>
      </c>
      <c r="M190" s="3">
        <v>1</v>
      </c>
      <c r="N190" s="3">
        <v>1</v>
      </c>
      <c r="O190" s="3">
        <v>1</v>
      </c>
      <c r="P190" s="3">
        <v>1</v>
      </c>
      <c r="Q190" s="3">
        <v>1</v>
      </c>
      <c r="R190" s="3">
        <v>2</v>
      </c>
      <c r="S190" s="3">
        <v>2</v>
      </c>
      <c r="T190" s="3">
        <v>1</v>
      </c>
      <c r="U190" s="3">
        <v>1</v>
      </c>
      <c r="V190" s="3">
        <v>0</v>
      </c>
      <c r="W190" s="3">
        <v>0</v>
      </c>
      <c r="X190" s="3">
        <v>2</v>
      </c>
      <c r="Y190" s="3">
        <v>0</v>
      </c>
      <c r="Z190" s="16">
        <f t="shared" si="54"/>
        <v>17</v>
      </c>
      <c r="AA190" s="17">
        <f t="shared" si="55"/>
        <v>0.68</v>
      </c>
      <c r="AB190" s="17" t="str">
        <f t="shared" si="56"/>
        <v>Pagrindinis</v>
      </c>
      <c r="AC190" s="16">
        <f t="shared" si="57"/>
        <v>3</v>
      </c>
      <c r="AD190" s="17">
        <f t="shared" si="58"/>
        <v>0.75</v>
      </c>
      <c r="AE190" s="16">
        <f t="shared" si="59"/>
        <v>4</v>
      </c>
      <c r="AF190" s="17">
        <f t="shared" si="60"/>
        <v>0.5</v>
      </c>
      <c r="AG190" s="16">
        <f t="shared" si="61"/>
        <v>3</v>
      </c>
      <c r="AH190" s="17">
        <f t="shared" si="62"/>
        <v>1</v>
      </c>
      <c r="AI190" s="16">
        <f t="shared" si="63"/>
        <v>4</v>
      </c>
      <c r="AJ190" s="17">
        <f t="shared" si="64"/>
        <v>0.8</v>
      </c>
      <c r="AK190" s="16">
        <f t="shared" si="65"/>
        <v>3</v>
      </c>
      <c r="AL190" s="17">
        <f t="shared" si="66"/>
        <v>0.6</v>
      </c>
      <c r="AM190" s="16">
        <f t="shared" si="67"/>
        <v>7</v>
      </c>
      <c r="AN190" s="17">
        <f t="shared" si="68"/>
        <v>0.58333333333333337</v>
      </c>
      <c r="AO190" s="16">
        <f t="shared" si="69"/>
        <v>10</v>
      </c>
      <c r="AP190" s="17">
        <f t="shared" si="70"/>
        <v>0.76923076923076927</v>
      </c>
      <c r="AQ190" s="16">
        <f t="shared" si="71"/>
        <v>3</v>
      </c>
    </row>
    <row r="191" spans="1:43">
      <c r="A191" s="68" t="s">
        <v>479</v>
      </c>
      <c r="B191" s="69">
        <v>808709</v>
      </c>
      <c r="C191" s="69">
        <v>9</v>
      </c>
      <c r="D191" s="70" t="s">
        <v>40</v>
      </c>
      <c r="E191" s="70" t="s">
        <v>490</v>
      </c>
      <c r="F191" s="35" t="s">
        <v>36</v>
      </c>
      <c r="G191" s="35"/>
      <c r="H191" s="35"/>
      <c r="I191" s="35"/>
      <c r="J191" s="3">
        <v>2</v>
      </c>
      <c r="K191" s="3">
        <v>2</v>
      </c>
      <c r="L191" s="3">
        <v>1</v>
      </c>
      <c r="M191" s="3">
        <v>1</v>
      </c>
      <c r="N191" s="3">
        <v>1</v>
      </c>
      <c r="O191" s="3">
        <v>1</v>
      </c>
      <c r="P191" s="3">
        <v>1</v>
      </c>
      <c r="Q191" s="3">
        <v>1</v>
      </c>
      <c r="R191" s="3">
        <v>3</v>
      </c>
      <c r="S191" s="3">
        <v>2</v>
      </c>
      <c r="T191" s="3">
        <v>1</v>
      </c>
      <c r="U191" s="3">
        <v>1</v>
      </c>
      <c r="V191" s="3">
        <v>1</v>
      </c>
      <c r="W191" s="3">
        <v>1</v>
      </c>
      <c r="X191" s="3">
        <v>2</v>
      </c>
      <c r="Y191" s="3">
        <v>0</v>
      </c>
      <c r="Z191" s="16">
        <f t="shared" si="54"/>
        <v>21</v>
      </c>
      <c r="AA191" s="17">
        <f t="shared" si="55"/>
        <v>0.84</v>
      </c>
      <c r="AB191" s="17" t="str">
        <f t="shared" si="56"/>
        <v>Aukštesnysis</v>
      </c>
      <c r="AC191" s="16">
        <f t="shared" si="57"/>
        <v>3</v>
      </c>
      <c r="AD191" s="17">
        <f t="shared" si="58"/>
        <v>0.75</v>
      </c>
      <c r="AE191" s="16">
        <f t="shared" si="59"/>
        <v>7</v>
      </c>
      <c r="AF191" s="17">
        <f t="shared" si="60"/>
        <v>0.875</v>
      </c>
      <c r="AG191" s="16">
        <f t="shared" si="61"/>
        <v>3</v>
      </c>
      <c r="AH191" s="17">
        <f t="shared" si="62"/>
        <v>1</v>
      </c>
      <c r="AI191" s="16">
        <f t="shared" si="63"/>
        <v>4</v>
      </c>
      <c r="AJ191" s="17">
        <f t="shared" si="64"/>
        <v>0.8</v>
      </c>
      <c r="AK191" s="16">
        <f t="shared" si="65"/>
        <v>4</v>
      </c>
      <c r="AL191" s="17">
        <f t="shared" si="66"/>
        <v>0.8</v>
      </c>
      <c r="AM191" s="16">
        <f t="shared" si="67"/>
        <v>10</v>
      </c>
      <c r="AN191" s="17">
        <f t="shared" si="68"/>
        <v>0.83333333333333337</v>
      </c>
      <c r="AO191" s="16">
        <f t="shared" si="69"/>
        <v>11</v>
      </c>
      <c r="AP191" s="17">
        <f t="shared" si="70"/>
        <v>0.84615384615384615</v>
      </c>
      <c r="AQ191" s="16">
        <f t="shared" si="71"/>
        <v>4</v>
      </c>
    </row>
    <row r="192" spans="1:43">
      <c r="A192" s="68" t="s">
        <v>479</v>
      </c>
      <c r="B192" s="69">
        <v>808710</v>
      </c>
      <c r="C192" s="69">
        <v>10</v>
      </c>
      <c r="D192" s="70" t="s">
        <v>491</v>
      </c>
      <c r="E192" s="70" t="s">
        <v>492</v>
      </c>
      <c r="F192" s="35" t="s">
        <v>32</v>
      </c>
      <c r="G192" s="35"/>
      <c r="H192" s="35"/>
      <c r="I192" s="35"/>
      <c r="J192" s="3">
        <v>2</v>
      </c>
      <c r="K192" s="3">
        <v>3</v>
      </c>
      <c r="L192" s="3">
        <v>1</v>
      </c>
      <c r="M192" s="3">
        <v>0</v>
      </c>
      <c r="N192" s="3">
        <v>1</v>
      </c>
      <c r="O192" s="3">
        <v>0</v>
      </c>
      <c r="P192" s="3">
        <v>1</v>
      </c>
      <c r="Q192" s="3">
        <v>1</v>
      </c>
      <c r="R192" s="3">
        <v>3</v>
      </c>
      <c r="S192" s="3">
        <v>2</v>
      </c>
      <c r="T192" s="3">
        <v>1</v>
      </c>
      <c r="U192" s="3">
        <v>1</v>
      </c>
      <c r="V192" s="3">
        <v>1</v>
      </c>
      <c r="W192" s="3">
        <v>1</v>
      </c>
      <c r="X192" s="3">
        <v>1</v>
      </c>
      <c r="Y192" s="3">
        <v>0</v>
      </c>
      <c r="Z192" s="16">
        <f t="shared" si="54"/>
        <v>19</v>
      </c>
      <c r="AA192" s="17">
        <f t="shared" si="55"/>
        <v>0.76</v>
      </c>
      <c r="AB192" s="17" t="str">
        <f t="shared" si="56"/>
        <v>Pagrindinis</v>
      </c>
      <c r="AC192" s="16">
        <f t="shared" si="57"/>
        <v>3</v>
      </c>
      <c r="AD192" s="17">
        <f t="shared" si="58"/>
        <v>0.75</v>
      </c>
      <c r="AE192" s="16">
        <f t="shared" si="59"/>
        <v>7</v>
      </c>
      <c r="AF192" s="17">
        <f t="shared" si="60"/>
        <v>0.875</v>
      </c>
      <c r="AG192" s="16">
        <f t="shared" si="61"/>
        <v>1</v>
      </c>
      <c r="AH192" s="17">
        <f t="shared" si="62"/>
        <v>0.33333333333333331</v>
      </c>
      <c r="AI192" s="16">
        <f t="shared" si="63"/>
        <v>4</v>
      </c>
      <c r="AJ192" s="17">
        <f t="shared" si="64"/>
        <v>0.8</v>
      </c>
      <c r="AK192" s="16">
        <f t="shared" si="65"/>
        <v>4</v>
      </c>
      <c r="AL192" s="17">
        <f t="shared" si="66"/>
        <v>0.8</v>
      </c>
      <c r="AM192" s="16">
        <f t="shared" si="67"/>
        <v>10</v>
      </c>
      <c r="AN192" s="17">
        <f t="shared" si="68"/>
        <v>0.83333333333333337</v>
      </c>
      <c r="AO192" s="16">
        <f t="shared" si="69"/>
        <v>9</v>
      </c>
      <c r="AP192" s="17">
        <f t="shared" si="70"/>
        <v>0.69230769230769229</v>
      </c>
      <c r="AQ192" s="16">
        <f t="shared" si="71"/>
        <v>4</v>
      </c>
    </row>
    <row r="193" spans="1:43">
      <c r="A193" s="68" t="s">
        <v>479</v>
      </c>
      <c r="B193" s="69">
        <v>808711</v>
      </c>
      <c r="C193" s="69">
        <v>11</v>
      </c>
      <c r="D193" s="70" t="s">
        <v>100</v>
      </c>
      <c r="E193" s="70" t="s">
        <v>493</v>
      </c>
      <c r="F193" s="35" t="s">
        <v>32</v>
      </c>
      <c r="G193" s="35"/>
      <c r="H193" s="35"/>
      <c r="I193" s="35"/>
      <c r="J193" s="3">
        <v>2</v>
      </c>
      <c r="K193" s="3">
        <v>2</v>
      </c>
      <c r="L193" s="3">
        <v>0</v>
      </c>
      <c r="M193" s="3">
        <v>1</v>
      </c>
      <c r="N193" s="3">
        <v>1</v>
      </c>
      <c r="O193" s="3">
        <v>1</v>
      </c>
      <c r="P193" s="3">
        <v>1</v>
      </c>
      <c r="Q193" s="3">
        <v>1</v>
      </c>
      <c r="R193" s="3">
        <v>3</v>
      </c>
      <c r="S193" s="3">
        <v>2</v>
      </c>
      <c r="T193" s="3">
        <v>1</v>
      </c>
      <c r="U193" s="3">
        <v>1</v>
      </c>
      <c r="V193" s="3">
        <v>0</v>
      </c>
      <c r="W193" s="3">
        <v>1</v>
      </c>
      <c r="X193" s="3">
        <v>2</v>
      </c>
      <c r="Y193" s="3">
        <v>0</v>
      </c>
      <c r="Z193" s="16">
        <f t="shared" si="54"/>
        <v>19</v>
      </c>
      <c r="AA193" s="17">
        <f t="shared" si="55"/>
        <v>0.76</v>
      </c>
      <c r="AB193" s="17" t="str">
        <f t="shared" si="56"/>
        <v>Pagrindinis</v>
      </c>
      <c r="AC193" s="16">
        <f t="shared" si="57"/>
        <v>3</v>
      </c>
      <c r="AD193" s="17">
        <f t="shared" si="58"/>
        <v>0.75</v>
      </c>
      <c r="AE193" s="16">
        <f t="shared" si="59"/>
        <v>5</v>
      </c>
      <c r="AF193" s="17">
        <f t="shared" si="60"/>
        <v>0.625</v>
      </c>
      <c r="AG193" s="16">
        <f t="shared" si="61"/>
        <v>3</v>
      </c>
      <c r="AH193" s="17">
        <f t="shared" si="62"/>
        <v>1</v>
      </c>
      <c r="AI193" s="16">
        <f t="shared" si="63"/>
        <v>4</v>
      </c>
      <c r="AJ193" s="17">
        <f t="shared" si="64"/>
        <v>0.8</v>
      </c>
      <c r="AK193" s="16">
        <f t="shared" si="65"/>
        <v>4</v>
      </c>
      <c r="AL193" s="17">
        <f t="shared" si="66"/>
        <v>0.8</v>
      </c>
      <c r="AM193" s="16">
        <f t="shared" si="67"/>
        <v>9</v>
      </c>
      <c r="AN193" s="17">
        <f t="shared" si="68"/>
        <v>0.75</v>
      </c>
      <c r="AO193" s="16">
        <f t="shared" si="69"/>
        <v>10</v>
      </c>
      <c r="AP193" s="17">
        <f t="shared" si="70"/>
        <v>0.76923076923076927</v>
      </c>
      <c r="AQ193" s="16">
        <f t="shared" si="71"/>
        <v>4</v>
      </c>
    </row>
    <row r="194" spans="1:43">
      <c r="A194" s="68" t="s">
        <v>479</v>
      </c>
      <c r="B194" s="69">
        <v>808712</v>
      </c>
      <c r="C194" s="69">
        <v>12</v>
      </c>
      <c r="D194" s="70" t="s">
        <v>494</v>
      </c>
      <c r="E194" s="70" t="s">
        <v>495</v>
      </c>
      <c r="F194" s="35" t="s">
        <v>36</v>
      </c>
      <c r="G194" s="35"/>
      <c r="H194" s="35"/>
      <c r="I194" s="35"/>
      <c r="J194" s="3">
        <v>2</v>
      </c>
      <c r="K194" s="3">
        <v>2</v>
      </c>
      <c r="L194" s="3">
        <v>0</v>
      </c>
      <c r="M194" s="3">
        <v>1</v>
      </c>
      <c r="N194" s="3">
        <v>1</v>
      </c>
      <c r="O194" s="3">
        <v>1</v>
      </c>
      <c r="P194" s="3">
        <v>1</v>
      </c>
      <c r="Q194" s="3">
        <v>1</v>
      </c>
      <c r="R194" s="3">
        <v>3</v>
      </c>
      <c r="S194" s="3">
        <v>2</v>
      </c>
      <c r="T194" s="3">
        <v>1</v>
      </c>
      <c r="U194" s="3">
        <v>2</v>
      </c>
      <c r="V194" s="3">
        <v>1</v>
      </c>
      <c r="W194" s="3">
        <v>0</v>
      </c>
      <c r="X194" s="3">
        <v>1</v>
      </c>
      <c r="Y194" s="3">
        <v>1</v>
      </c>
      <c r="Z194" s="16">
        <f t="shared" si="54"/>
        <v>20</v>
      </c>
      <c r="AA194" s="17">
        <f t="shared" si="55"/>
        <v>0.8</v>
      </c>
      <c r="AB194" s="17" t="str">
        <f t="shared" si="56"/>
        <v>Pagrindinis</v>
      </c>
      <c r="AC194" s="16">
        <f t="shared" si="57"/>
        <v>4</v>
      </c>
      <c r="AD194" s="17">
        <f t="shared" si="58"/>
        <v>1</v>
      </c>
      <c r="AE194" s="16">
        <f t="shared" si="59"/>
        <v>6</v>
      </c>
      <c r="AF194" s="17">
        <f t="shared" si="60"/>
        <v>0.75</v>
      </c>
      <c r="AG194" s="16">
        <f t="shared" si="61"/>
        <v>2</v>
      </c>
      <c r="AH194" s="17">
        <f t="shared" si="62"/>
        <v>0.66666666666666663</v>
      </c>
      <c r="AI194" s="16">
        <f t="shared" si="63"/>
        <v>4</v>
      </c>
      <c r="AJ194" s="17">
        <f t="shared" si="64"/>
        <v>0.8</v>
      </c>
      <c r="AK194" s="16">
        <f t="shared" si="65"/>
        <v>4</v>
      </c>
      <c r="AL194" s="17">
        <f t="shared" si="66"/>
        <v>0.8</v>
      </c>
      <c r="AM194" s="16">
        <f t="shared" si="67"/>
        <v>10</v>
      </c>
      <c r="AN194" s="17">
        <f t="shared" si="68"/>
        <v>0.83333333333333337</v>
      </c>
      <c r="AO194" s="16">
        <f t="shared" si="69"/>
        <v>10</v>
      </c>
      <c r="AP194" s="17">
        <f t="shared" si="70"/>
        <v>0.76923076923076927</v>
      </c>
      <c r="AQ194" s="16">
        <f t="shared" si="71"/>
        <v>4</v>
      </c>
    </row>
    <row r="195" spans="1:43">
      <c r="A195" s="68" t="s">
        <v>479</v>
      </c>
      <c r="B195" s="69">
        <v>808713</v>
      </c>
      <c r="C195" s="69">
        <v>13</v>
      </c>
      <c r="D195" s="70" t="s">
        <v>115</v>
      </c>
      <c r="E195" s="70" t="s">
        <v>496</v>
      </c>
      <c r="F195" s="35" t="s">
        <v>32</v>
      </c>
      <c r="G195" s="35"/>
      <c r="H195" s="35"/>
      <c r="I195" s="35"/>
      <c r="J195" s="3">
        <v>2</v>
      </c>
      <c r="K195" s="3">
        <v>0</v>
      </c>
      <c r="L195" s="3">
        <v>0</v>
      </c>
      <c r="M195" s="3">
        <v>1</v>
      </c>
      <c r="N195" s="3">
        <v>1</v>
      </c>
      <c r="O195" s="3">
        <v>0</v>
      </c>
      <c r="P195" s="3">
        <v>0</v>
      </c>
      <c r="Q195" s="3">
        <v>1</v>
      </c>
      <c r="R195" s="3">
        <v>2</v>
      </c>
      <c r="S195" s="3">
        <v>1</v>
      </c>
      <c r="T195" s="3">
        <v>1</v>
      </c>
      <c r="U195" s="3">
        <v>2</v>
      </c>
      <c r="V195" s="3">
        <v>0</v>
      </c>
      <c r="W195" s="3">
        <v>1</v>
      </c>
      <c r="X195" s="3">
        <v>0</v>
      </c>
      <c r="Y195" s="3">
        <v>1</v>
      </c>
      <c r="Z195" s="16">
        <f t="shared" si="54"/>
        <v>13</v>
      </c>
      <c r="AA195" s="17">
        <f t="shared" si="55"/>
        <v>0.52</v>
      </c>
      <c r="AB195" s="17" t="str">
        <f t="shared" si="56"/>
        <v>Patenkinamas</v>
      </c>
      <c r="AC195" s="16">
        <f t="shared" si="57"/>
        <v>2</v>
      </c>
      <c r="AD195" s="17">
        <f t="shared" si="58"/>
        <v>0.5</v>
      </c>
      <c r="AE195" s="16">
        <f t="shared" si="59"/>
        <v>6</v>
      </c>
      <c r="AF195" s="17">
        <f t="shared" si="60"/>
        <v>0.75</v>
      </c>
      <c r="AG195" s="16">
        <f t="shared" si="61"/>
        <v>0</v>
      </c>
      <c r="AH195" s="17">
        <f t="shared" si="62"/>
        <v>0</v>
      </c>
      <c r="AI195" s="16">
        <f t="shared" si="63"/>
        <v>2</v>
      </c>
      <c r="AJ195" s="17">
        <f t="shared" si="64"/>
        <v>0.4</v>
      </c>
      <c r="AK195" s="16">
        <f t="shared" si="65"/>
        <v>3</v>
      </c>
      <c r="AL195" s="17">
        <f t="shared" si="66"/>
        <v>0.6</v>
      </c>
      <c r="AM195" s="16">
        <f t="shared" si="67"/>
        <v>9</v>
      </c>
      <c r="AN195" s="17">
        <f t="shared" si="68"/>
        <v>0.75</v>
      </c>
      <c r="AO195" s="16">
        <f t="shared" si="69"/>
        <v>4</v>
      </c>
      <c r="AP195" s="17">
        <f t="shared" si="70"/>
        <v>0.30769230769230771</v>
      </c>
      <c r="AQ195" s="16">
        <f t="shared" si="71"/>
        <v>2</v>
      </c>
    </row>
    <row r="196" spans="1:43">
      <c r="A196" s="68" t="s">
        <v>479</v>
      </c>
      <c r="B196" s="69">
        <v>808714</v>
      </c>
      <c r="C196" s="69">
        <v>14</v>
      </c>
      <c r="D196" s="70" t="s">
        <v>241</v>
      </c>
      <c r="E196" s="70" t="s">
        <v>497</v>
      </c>
      <c r="F196" s="35" t="s">
        <v>32</v>
      </c>
      <c r="G196" s="35"/>
      <c r="H196" s="35"/>
      <c r="I196" s="35"/>
      <c r="J196" s="3">
        <v>2</v>
      </c>
      <c r="K196" s="3">
        <v>2</v>
      </c>
      <c r="L196" s="3">
        <v>1</v>
      </c>
      <c r="M196" s="3">
        <v>1</v>
      </c>
      <c r="N196" s="3">
        <v>0</v>
      </c>
      <c r="O196" s="3">
        <v>1</v>
      </c>
      <c r="P196" s="3">
        <v>1</v>
      </c>
      <c r="Q196" s="3">
        <v>2</v>
      </c>
      <c r="R196" s="3">
        <v>3</v>
      </c>
      <c r="S196" s="3">
        <v>2</v>
      </c>
      <c r="T196" s="3">
        <v>1</v>
      </c>
      <c r="U196" s="3">
        <v>2</v>
      </c>
      <c r="V196" s="3">
        <v>1</v>
      </c>
      <c r="W196" s="3">
        <v>1</v>
      </c>
      <c r="X196" s="3">
        <v>2</v>
      </c>
      <c r="Y196" s="3">
        <v>1</v>
      </c>
      <c r="Z196" s="16">
        <f t="shared" ref="Z196:Z212" si="72">IF((COUNTA(J196:Y196))&gt;0,(SUM(J196:Y196)), "Tuščias")</f>
        <v>23</v>
      </c>
      <c r="AA196" s="17">
        <f t="shared" ref="AA196:AA212" si="73">IF((COUNTA(J196:Y196))&gt;0,(Z196/25 ), "Tuščias")</f>
        <v>0.92</v>
      </c>
      <c r="AB196" s="17" t="str">
        <f t="shared" ref="AB196:AB212" si="74">IF(Z196&lt;=6,"Nepatenkinamas",IF(Z196&lt;=14,"Patenkinamas", IF(Z196&lt;=20,"Pagrindinis", IF(Z196&lt;=25, "Aukštesnysis", "Neatliko")) ))</f>
        <v>Aukštesnysis</v>
      </c>
      <c r="AC196" s="16">
        <f t="shared" ref="AC196:AC212" si="75">IF((COUNTA(J196:Y196))&gt;0,(P196+S196+Y196), "Tuščias")</f>
        <v>4</v>
      </c>
      <c r="AD196" s="17">
        <f t="shared" ref="AD196:AD212" si="76">IF((COUNTA(J196:Y196))&gt;0,(AC196/4), "Tuščias")</f>
        <v>1</v>
      </c>
      <c r="AE196" s="16">
        <f t="shared" ref="AE196:AE212" si="77">IF((COUNTA(J196:Y196))&gt;0,(J196+L196+T196+U196+V196+W196), "Tuščias")</f>
        <v>8</v>
      </c>
      <c r="AF196" s="17">
        <f t="shared" ref="AF196:AF212" si="78">IF((COUNTA(J196:Y196))&gt;0,(AE196/8), "Tuščias")</f>
        <v>1</v>
      </c>
      <c r="AG196" s="16">
        <f t="shared" ref="AG196:AG212" si="79">IF((COUNTA(J196:Y196))&gt;0,(O196+X196), "Tuščias")</f>
        <v>3</v>
      </c>
      <c r="AH196" s="17">
        <f t="shared" ref="AH196:AH212" si="80">IF((COUNTA(J196:Y196))&gt;0,(AG196/3), "Tuščias")</f>
        <v>1</v>
      </c>
      <c r="AI196" s="16">
        <f t="shared" ref="AI196:AI212" si="81" xml:space="preserve"> IF((COUNTA(J196:Y196))&gt;0,(K196+M196+N196), "Tuščias")</f>
        <v>3</v>
      </c>
      <c r="AJ196" s="17">
        <f t="shared" ref="AJ196:AJ212" si="82">IF((COUNTA(J196:Y196))&gt;0,(AI196/5), "Tuščias")</f>
        <v>0.6</v>
      </c>
      <c r="AK196" s="16">
        <f t="shared" ref="AK196:AK212" si="83" xml:space="preserve"> IF((COUNTA(J196:Y196))&gt;0,(Q196+R196), "Tuščias")</f>
        <v>5</v>
      </c>
      <c r="AL196" s="17">
        <f t="shared" ref="AL196:AL212" si="84">IF((COUNTA(J196:Y196))&gt;0,(AK196/5), "Tuščias")</f>
        <v>1</v>
      </c>
      <c r="AM196" s="16">
        <f t="shared" ref="AM196:AM212" si="85" xml:space="preserve"> IF((COUNTA(J196:Y196))&gt;0,(J196+Q196+R196+T196+U196+V196+W196), "Tuščias")</f>
        <v>12</v>
      </c>
      <c r="AN196" s="17">
        <f t="shared" ref="AN196:AN212" si="86">IF((COUNTA(J196:Y196))&gt;0,(AM196/12), "Tuščias")</f>
        <v>1</v>
      </c>
      <c r="AO196" s="16">
        <f t="shared" ref="AO196:AO212" si="87">IF((COUNTA(J196:Y196))&gt;0,(K196+L196+M196+N196+O196+P196+S196+X196+Y196), "Tuščias")</f>
        <v>11</v>
      </c>
      <c r="AP196" s="17">
        <f t="shared" ref="AP196:AP212" si="88">IF((COUNTA(J196:Y196))&gt;0,(AO196/13), "Tuščias")</f>
        <v>0.84615384615384615</v>
      </c>
      <c r="AQ196" s="16">
        <f t="shared" ref="AQ196:AQ212" si="89">IF(Z196&lt;=11,1,IF(Z196&lt;=15,2, IF(Z196&lt;=18,3, IF(Z196&lt;=25, 4, "Tuščias")) ))</f>
        <v>4</v>
      </c>
    </row>
    <row r="197" spans="1:43">
      <c r="A197" s="68" t="s">
        <v>479</v>
      </c>
      <c r="B197" s="69">
        <v>808715</v>
      </c>
      <c r="C197" s="69">
        <v>15</v>
      </c>
      <c r="D197" s="70" t="s">
        <v>238</v>
      </c>
      <c r="E197" s="70" t="s">
        <v>498</v>
      </c>
      <c r="F197" s="35" t="s">
        <v>32</v>
      </c>
      <c r="G197" s="35"/>
      <c r="H197" s="35"/>
      <c r="I197" s="35"/>
      <c r="J197" s="3">
        <v>2</v>
      </c>
      <c r="K197" s="3">
        <v>3</v>
      </c>
      <c r="L197" s="3">
        <v>1</v>
      </c>
      <c r="M197" s="3">
        <v>1</v>
      </c>
      <c r="N197" s="3">
        <v>1</v>
      </c>
      <c r="O197" s="3">
        <v>0</v>
      </c>
      <c r="P197" s="3">
        <v>1</v>
      </c>
      <c r="Q197" s="3">
        <v>2</v>
      </c>
      <c r="R197" s="3">
        <v>2</v>
      </c>
      <c r="S197" s="3">
        <v>2</v>
      </c>
      <c r="T197" s="3">
        <v>1</v>
      </c>
      <c r="U197" s="3">
        <v>1</v>
      </c>
      <c r="V197" s="3">
        <v>1</v>
      </c>
      <c r="W197" s="3">
        <v>1</v>
      </c>
      <c r="X197" s="3">
        <v>1</v>
      </c>
      <c r="Y197" s="3">
        <v>0</v>
      </c>
      <c r="Z197" s="16">
        <f t="shared" si="72"/>
        <v>20</v>
      </c>
      <c r="AA197" s="17">
        <f t="shared" si="73"/>
        <v>0.8</v>
      </c>
      <c r="AB197" s="17" t="str">
        <f t="shared" si="74"/>
        <v>Pagrindinis</v>
      </c>
      <c r="AC197" s="16">
        <f t="shared" si="75"/>
        <v>3</v>
      </c>
      <c r="AD197" s="17">
        <f t="shared" si="76"/>
        <v>0.75</v>
      </c>
      <c r="AE197" s="16">
        <f t="shared" si="77"/>
        <v>7</v>
      </c>
      <c r="AF197" s="17">
        <f t="shared" si="78"/>
        <v>0.875</v>
      </c>
      <c r="AG197" s="16">
        <f t="shared" si="79"/>
        <v>1</v>
      </c>
      <c r="AH197" s="17">
        <f t="shared" si="80"/>
        <v>0.33333333333333331</v>
      </c>
      <c r="AI197" s="16">
        <f t="shared" si="81"/>
        <v>5</v>
      </c>
      <c r="AJ197" s="17">
        <f t="shared" si="82"/>
        <v>1</v>
      </c>
      <c r="AK197" s="16">
        <f t="shared" si="83"/>
        <v>4</v>
      </c>
      <c r="AL197" s="17">
        <f t="shared" si="84"/>
        <v>0.8</v>
      </c>
      <c r="AM197" s="16">
        <f t="shared" si="85"/>
        <v>10</v>
      </c>
      <c r="AN197" s="17">
        <f t="shared" si="86"/>
        <v>0.83333333333333337</v>
      </c>
      <c r="AO197" s="16">
        <f t="shared" si="87"/>
        <v>10</v>
      </c>
      <c r="AP197" s="17">
        <f t="shared" si="88"/>
        <v>0.76923076923076927</v>
      </c>
      <c r="AQ197" s="16">
        <f t="shared" si="89"/>
        <v>4</v>
      </c>
    </row>
    <row r="198" spans="1:43">
      <c r="A198" s="68" t="s">
        <v>479</v>
      </c>
      <c r="B198" s="69">
        <v>808716</v>
      </c>
      <c r="C198" s="69">
        <v>16</v>
      </c>
      <c r="D198" s="70" t="s">
        <v>41</v>
      </c>
      <c r="E198" s="70" t="s">
        <v>499</v>
      </c>
      <c r="F198" s="35" t="s">
        <v>32</v>
      </c>
      <c r="G198" s="35"/>
      <c r="H198" s="35"/>
      <c r="I198" s="35"/>
      <c r="J198" s="3">
        <v>2</v>
      </c>
      <c r="K198" s="3">
        <v>2</v>
      </c>
      <c r="L198" s="3">
        <v>1</v>
      </c>
      <c r="M198" s="3">
        <v>0</v>
      </c>
      <c r="N198" s="3">
        <v>1</v>
      </c>
      <c r="O198" s="3">
        <v>1</v>
      </c>
      <c r="P198" s="3">
        <v>1</v>
      </c>
      <c r="Q198" s="3">
        <v>1</v>
      </c>
      <c r="R198" s="3">
        <v>2</v>
      </c>
      <c r="S198" s="3">
        <v>2</v>
      </c>
      <c r="T198" s="3">
        <v>1</v>
      </c>
      <c r="U198" s="3">
        <v>2</v>
      </c>
      <c r="V198" s="3">
        <v>1</v>
      </c>
      <c r="W198" s="3">
        <v>1</v>
      </c>
      <c r="X198" s="3">
        <v>2</v>
      </c>
      <c r="Y198" s="3">
        <v>1</v>
      </c>
      <c r="Z198" s="16">
        <f t="shared" si="72"/>
        <v>21</v>
      </c>
      <c r="AA198" s="17">
        <f t="shared" si="73"/>
        <v>0.84</v>
      </c>
      <c r="AB198" s="17" t="str">
        <f t="shared" si="74"/>
        <v>Aukštesnysis</v>
      </c>
      <c r="AC198" s="16">
        <f t="shared" si="75"/>
        <v>4</v>
      </c>
      <c r="AD198" s="17">
        <f t="shared" si="76"/>
        <v>1</v>
      </c>
      <c r="AE198" s="16">
        <f t="shared" si="77"/>
        <v>8</v>
      </c>
      <c r="AF198" s="17">
        <f t="shared" si="78"/>
        <v>1</v>
      </c>
      <c r="AG198" s="16">
        <f t="shared" si="79"/>
        <v>3</v>
      </c>
      <c r="AH198" s="17">
        <f t="shared" si="80"/>
        <v>1</v>
      </c>
      <c r="AI198" s="16">
        <f t="shared" si="81"/>
        <v>3</v>
      </c>
      <c r="AJ198" s="17">
        <f t="shared" si="82"/>
        <v>0.6</v>
      </c>
      <c r="AK198" s="16">
        <f t="shared" si="83"/>
        <v>3</v>
      </c>
      <c r="AL198" s="17">
        <f t="shared" si="84"/>
        <v>0.6</v>
      </c>
      <c r="AM198" s="16">
        <f t="shared" si="85"/>
        <v>10</v>
      </c>
      <c r="AN198" s="17">
        <f t="shared" si="86"/>
        <v>0.83333333333333337</v>
      </c>
      <c r="AO198" s="16">
        <f t="shared" si="87"/>
        <v>11</v>
      </c>
      <c r="AP198" s="17">
        <f t="shared" si="88"/>
        <v>0.84615384615384615</v>
      </c>
      <c r="AQ198" s="16">
        <f t="shared" si="89"/>
        <v>4</v>
      </c>
    </row>
    <row r="199" spans="1:43">
      <c r="A199" s="68" t="s">
        <v>479</v>
      </c>
      <c r="B199" s="69">
        <v>808717</v>
      </c>
      <c r="C199" s="69">
        <v>17</v>
      </c>
      <c r="D199" s="70" t="s">
        <v>43</v>
      </c>
      <c r="E199" s="70" t="s">
        <v>500</v>
      </c>
      <c r="F199" s="35" t="s">
        <v>36</v>
      </c>
      <c r="G199" s="35"/>
      <c r="H199" s="35"/>
      <c r="I199" s="35"/>
      <c r="J199" s="3">
        <v>2</v>
      </c>
      <c r="K199" s="3">
        <v>2</v>
      </c>
      <c r="L199" s="3">
        <v>1</v>
      </c>
      <c r="M199" s="3">
        <v>0</v>
      </c>
      <c r="N199" s="3">
        <v>1</v>
      </c>
      <c r="O199" s="3">
        <v>1</v>
      </c>
      <c r="P199" s="3">
        <v>1</v>
      </c>
      <c r="Q199" s="3">
        <v>2</v>
      </c>
      <c r="R199" s="3">
        <v>2</v>
      </c>
      <c r="S199" s="3">
        <v>1</v>
      </c>
      <c r="T199" s="3">
        <v>1</v>
      </c>
      <c r="U199" s="3">
        <v>2</v>
      </c>
      <c r="V199" s="3">
        <v>1</v>
      </c>
      <c r="W199" s="3">
        <v>1</v>
      </c>
      <c r="X199" s="3">
        <v>2</v>
      </c>
      <c r="Y199" s="3">
        <v>0</v>
      </c>
      <c r="Z199" s="16">
        <f t="shared" si="72"/>
        <v>20</v>
      </c>
      <c r="AA199" s="17">
        <f t="shared" si="73"/>
        <v>0.8</v>
      </c>
      <c r="AB199" s="17" t="str">
        <f t="shared" si="74"/>
        <v>Pagrindinis</v>
      </c>
      <c r="AC199" s="16">
        <f t="shared" si="75"/>
        <v>2</v>
      </c>
      <c r="AD199" s="17">
        <f t="shared" si="76"/>
        <v>0.5</v>
      </c>
      <c r="AE199" s="16">
        <f t="shared" si="77"/>
        <v>8</v>
      </c>
      <c r="AF199" s="17">
        <f t="shared" si="78"/>
        <v>1</v>
      </c>
      <c r="AG199" s="16">
        <f t="shared" si="79"/>
        <v>3</v>
      </c>
      <c r="AH199" s="17">
        <f t="shared" si="80"/>
        <v>1</v>
      </c>
      <c r="AI199" s="16">
        <f t="shared" si="81"/>
        <v>3</v>
      </c>
      <c r="AJ199" s="17">
        <f t="shared" si="82"/>
        <v>0.6</v>
      </c>
      <c r="AK199" s="16">
        <f t="shared" si="83"/>
        <v>4</v>
      </c>
      <c r="AL199" s="17">
        <f t="shared" si="84"/>
        <v>0.8</v>
      </c>
      <c r="AM199" s="16">
        <f t="shared" si="85"/>
        <v>11</v>
      </c>
      <c r="AN199" s="17">
        <f t="shared" si="86"/>
        <v>0.91666666666666663</v>
      </c>
      <c r="AO199" s="16">
        <f t="shared" si="87"/>
        <v>9</v>
      </c>
      <c r="AP199" s="17">
        <f t="shared" si="88"/>
        <v>0.69230769230769229</v>
      </c>
      <c r="AQ199" s="16">
        <f t="shared" si="89"/>
        <v>4</v>
      </c>
    </row>
    <row r="200" spans="1:43">
      <c r="A200" s="68" t="s">
        <v>479</v>
      </c>
      <c r="B200" s="69">
        <v>808718</v>
      </c>
      <c r="C200" s="69">
        <v>18</v>
      </c>
      <c r="D200" s="70" t="s">
        <v>453</v>
      </c>
      <c r="E200" s="70" t="s">
        <v>501</v>
      </c>
      <c r="F200" s="35" t="s">
        <v>32</v>
      </c>
      <c r="G200" s="35"/>
      <c r="H200" s="35"/>
      <c r="I200" s="35"/>
      <c r="J200" s="3">
        <v>2</v>
      </c>
      <c r="K200" s="3">
        <v>2</v>
      </c>
      <c r="L200" s="3">
        <v>1</v>
      </c>
      <c r="M200" s="3">
        <v>1</v>
      </c>
      <c r="N200" s="3">
        <v>0</v>
      </c>
      <c r="O200" s="3">
        <v>1</v>
      </c>
      <c r="P200" s="3">
        <v>1</v>
      </c>
      <c r="Q200" s="3">
        <v>2</v>
      </c>
      <c r="R200" s="3">
        <v>3</v>
      </c>
      <c r="S200" s="3">
        <v>2</v>
      </c>
      <c r="T200" s="3">
        <v>1</v>
      </c>
      <c r="U200" s="3">
        <v>2</v>
      </c>
      <c r="V200" s="3">
        <v>1</v>
      </c>
      <c r="W200" s="3">
        <v>1</v>
      </c>
      <c r="X200" s="3">
        <v>2</v>
      </c>
      <c r="Y200" s="3">
        <v>1</v>
      </c>
      <c r="Z200" s="16">
        <f t="shared" si="72"/>
        <v>23</v>
      </c>
      <c r="AA200" s="17">
        <f t="shared" si="73"/>
        <v>0.92</v>
      </c>
      <c r="AB200" s="17" t="str">
        <f t="shared" si="74"/>
        <v>Aukštesnysis</v>
      </c>
      <c r="AC200" s="16">
        <f t="shared" si="75"/>
        <v>4</v>
      </c>
      <c r="AD200" s="17">
        <f t="shared" si="76"/>
        <v>1</v>
      </c>
      <c r="AE200" s="16">
        <f t="shared" si="77"/>
        <v>8</v>
      </c>
      <c r="AF200" s="17">
        <f t="shared" si="78"/>
        <v>1</v>
      </c>
      <c r="AG200" s="16">
        <f t="shared" si="79"/>
        <v>3</v>
      </c>
      <c r="AH200" s="17">
        <f t="shared" si="80"/>
        <v>1</v>
      </c>
      <c r="AI200" s="16">
        <f t="shared" si="81"/>
        <v>3</v>
      </c>
      <c r="AJ200" s="17">
        <f t="shared" si="82"/>
        <v>0.6</v>
      </c>
      <c r="AK200" s="16">
        <f t="shared" si="83"/>
        <v>5</v>
      </c>
      <c r="AL200" s="17">
        <f t="shared" si="84"/>
        <v>1</v>
      </c>
      <c r="AM200" s="16">
        <f t="shared" si="85"/>
        <v>12</v>
      </c>
      <c r="AN200" s="17">
        <f t="shared" si="86"/>
        <v>1</v>
      </c>
      <c r="AO200" s="16">
        <f t="shared" si="87"/>
        <v>11</v>
      </c>
      <c r="AP200" s="17">
        <f t="shared" si="88"/>
        <v>0.84615384615384615</v>
      </c>
      <c r="AQ200" s="16">
        <f t="shared" si="89"/>
        <v>4</v>
      </c>
    </row>
    <row r="201" spans="1:43">
      <c r="A201" s="68" t="s">
        <v>479</v>
      </c>
      <c r="B201" s="69">
        <v>808719</v>
      </c>
      <c r="C201" s="69">
        <v>19</v>
      </c>
      <c r="D201" s="70" t="s">
        <v>502</v>
      </c>
      <c r="E201" s="70" t="s">
        <v>503</v>
      </c>
      <c r="F201" s="35" t="s">
        <v>32</v>
      </c>
      <c r="G201" s="35"/>
      <c r="H201" s="35"/>
      <c r="I201" s="35"/>
      <c r="J201" s="3">
        <v>2</v>
      </c>
      <c r="K201" s="3">
        <v>2</v>
      </c>
      <c r="L201" s="3">
        <v>1</v>
      </c>
      <c r="M201" s="3">
        <v>1</v>
      </c>
      <c r="N201" s="3">
        <v>1</v>
      </c>
      <c r="O201" s="3">
        <v>1</v>
      </c>
      <c r="P201" s="3">
        <v>1</v>
      </c>
      <c r="Q201" s="3">
        <v>2</v>
      </c>
      <c r="R201" s="3">
        <v>3</v>
      </c>
      <c r="S201" s="3">
        <v>2</v>
      </c>
      <c r="T201" s="3">
        <v>1</v>
      </c>
      <c r="U201" s="3">
        <v>1</v>
      </c>
      <c r="V201" s="3">
        <v>0</v>
      </c>
      <c r="W201" s="3">
        <v>1</v>
      </c>
      <c r="X201" s="3">
        <v>2</v>
      </c>
      <c r="Y201" s="3">
        <v>0</v>
      </c>
      <c r="Z201" s="16">
        <f t="shared" si="72"/>
        <v>21</v>
      </c>
      <c r="AA201" s="17">
        <f t="shared" si="73"/>
        <v>0.84</v>
      </c>
      <c r="AB201" s="17" t="str">
        <f t="shared" si="74"/>
        <v>Aukštesnysis</v>
      </c>
      <c r="AC201" s="16">
        <f t="shared" si="75"/>
        <v>3</v>
      </c>
      <c r="AD201" s="17">
        <f t="shared" si="76"/>
        <v>0.75</v>
      </c>
      <c r="AE201" s="16">
        <f t="shared" si="77"/>
        <v>6</v>
      </c>
      <c r="AF201" s="17">
        <f t="shared" si="78"/>
        <v>0.75</v>
      </c>
      <c r="AG201" s="16">
        <f t="shared" si="79"/>
        <v>3</v>
      </c>
      <c r="AH201" s="17">
        <f t="shared" si="80"/>
        <v>1</v>
      </c>
      <c r="AI201" s="16">
        <f t="shared" si="81"/>
        <v>4</v>
      </c>
      <c r="AJ201" s="17">
        <f t="shared" si="82"/>
        <v>0.8</v>
      </c>
      <c r="AK201" s="16">
        <f t="shared" si="83"/>
        <v>5</v>
      </c>
      <c r="AL201" s="17">
        <f t="shared" si="84"/>
        <v>1</v>
      </c>
      <c r="AM201" s="16">
        <f t="shared" si="85"/>
        <v>10</v>
      </c>
      <c r="AN201" s="17">
        <f t="shared" si="86"/>
        <v>0.83333333333333337</v>
      </c>
      <c r="AO201" s="16">
        <f t="shared" si="87"/>
        <v>11</v>
      </c>
      <c r="AP201" s="17">
        <f t="shared" si="88"/>
        <v>0.84615384615384615</v>
      </c>
      <c r="AQ201" s="16">
        <f t="shared" si="89"/>
        <v>4</v>
      </c>
    </row>
    <row r="202" spans="1:43">
      <c r="A202" s="68" t="s">
        <v>479</v>
      </c>
      <c r="B202" s="69">
        <v>808720</v>
      </c>
      <c r="C202" s="69">
        <v>20</v>
      </c>
      <c r="D202" s="70" t="s">
        <v>241</v>
      </c>
      <c r="E202" s="70" t="s">
        <v>504</v>
      </c>
      <c r="F202" s="35" t="s">
        <v>32</v>
      </c>
      <c r="G202" s="35"/>
      <c r="H202" s="35"/>
      <c r="I202" s="35"/>
      <c r="J202" s="3">
        <v>2</v>
      </c>
      <c r="K202" s="3">
        <v>0</v>
      </c>
      <c r="L202" s="3">
        <v>0</v>
      </c>
      <c r="M202" s="3">
        <v>1</v>
      </c>
      <c r="N202" s="3">
        <v>1</v>
      </c>
      <c r="O202" s="3">
        <v>1</v>
      </c>
      <c r="P202" s="3">
        <v>0</v>
      </c>
      <c r="Q202" s="3">
        <v>1</v>
      </c>
      <c r="R202" s="3">
        <v>2</v>
      </c>
      <c r="S202" s="3">
        <v>1</v>
      </c>
      <c r="T202" s="3">
        <v>1</v>
      </c>
      <c r="U202" s="3">
        <v>0</v>
      </c>
      <c r="V202" s="3">
        <v>1</v>
      </c>
      <c r="W202" s="3">
        <v>0</v>
      </c>
      <c r="X202" s="3">
        <v>1</v>
      </c>
      <c r="Y202" s="3">
        <v>0</v>
      </c>
      <c r="Z202" s="16">
        <f t="shared" si="72"/>
        <v>12</v>
      </c>
      <c r="AA202" s="17">
        <f t="shared" si="73"/>
        <v>0.48</v>
      </c>
      <c r="AB202" s="17" t="str">
        <f t="shared" si="74"/>
        <v>Patenkinamas</v>
      </c>
      <c r="AC202" s="16">
        <f t="shared" si="75"/>
        <v>1</v>
      </c>
      <c r="AD202" s="17">
        <f t="shared" si="76"/>
        <v>0.25</v>
      </c>
      <c r="AE202" s="16">
        <f t="shared" si="77"/>
        <v>4</v>
      </c>
      <c r="AF202" s="17">
        <f t="shared" si="78"/>
        <v>0.5</v>
      </c>
      <c r="AG202" s="16">
        <f t="shared" si="79"/>
        <v>2</v>
      </c>
      <c r="AH202" s="17">
        <f t="shared" si="80"/>
        <v>0.66666666666666663</v>
      </c>
      <c r="AI202" s="16">
        <f t="shared" si="81"/>
        <v>2</v>
      </c>
      <c r="AJ202" s="17">
        <f t="shared" si="82"/>
        <v>0.4</v>
      </c>
      <c r="AK202" s="16">
        <f t="shared" si="83"/>
        <v>3</v>
      </c>
      <c r="AL202" s="17">
        <f t="shared" si="84"/>
        <v>0.6</v>
      </c>
      <c r="AM202" s="16">
        <f t="shared" si="85"/>
        <v>7</v>
      </c>
      <c r="AN202" s="17">
        <f t="shared" si="86"/>
        <v>0.58333333333333337</v>
      </c>
      <c r="AO202" s="16">
        <f t="shared" si="87"/>
        <v>5</v>
      </c>
      <c r="AP202" s="17">
        <f t="shared" si="88"/>
        <v>0.38461538461538464</v>
      </c>
      <c r="AQ202" s="16">
        <f t="shared" si="89"/>
        <v>2</v>
      </c>
    </row>
    <row r="203" spans="1:43">
      <c r="A203" s="68" t="s">
        <v>479</v>
      </c>
      <c r="B203" s="69">
        <v>808721</v>
      </c>
      <c r="C203" s="69">
        <v>21</v>
      </c>
      <c r="D203" s="70" t="s">
        <v>432</v>
      </c>
      <c r="E203" s="70" t="s">
        <v>505</v>
      </c>
      <c r="F203" s="35" t="s">
        <v>36</v>
      </c>
      <c r="G203" s="35"/>
      <c r="H203" s="35"/>
      <c r="I203" s="35"/>
      <c r="J203" s="3">
        <v>2</v>
      </c>
      <c r="K203" s="3">
        <v>1</v>
      </c>
      <c r="L203" s="3">
        <v>1</v>
      </c>
      <c r="M203" s="3">
        <v>1</v>
      </c>
      <c r="N203" s="3">
        <v>1</v>
      </c>
      <c r="O203" s="3">
        <v>0</v>
      </c>
      <c r="P203" s="3">
        <v>0</v>
      </c>
      <c r="Q203" s="3">
        <v>2</v>
      </c>
      <c r="R203" s="3">
        <v>0</v>
      </c>
      <c r="S203" s="3">
        <v>1</v>
      </c>
      <c r="T203" s="3">
        <v>1</v>
      </c>
      <c r="U203" s="3">
        <v>1</v>
      </c>
      <c r="V203" s="3">
        <v>1</v>
      </c>
      <c r="W203" s="3">
        <v>1</v>
      </c>
      <c r="X203" s="3">
        <v>0</v>
      </c>
      <c r="Y203" s="3">
        <v>1</v>
      </c>
      <c r="Z203" s="16">
        <f t="shared" si="72"/>
        <v>14</v>
      </c>
      <c r="AA203" s="17">
        <f t="shared" si="73"/>
        <v>0.56000000000000005</v>
      </c>
      <c r="AB203" s="17" t="str">
        <f t="shared" si="74"/>
        <v>Patenkinamas</v>
      </c>
      <c r="AC203" s="16">
        <f t="shared" si="75"/>
        <v>2</v>
      </c>
      <c r="AD203" s="17">
        <f t="shared" si="76"/>
        <v>0.5</v>
      </c>
      <c r="AE203" s="16">
        <f t="shared" si="77"/>
        <v>7</v>
      </c>
      <c r="AF203" s="17">
        <f t="shared" si="78"/>
        <v>0.875</v>
      </c>
      <c r="AG203" s="16">
        <f t="shared" si="79"/>
        <v>0</v>
      </c>
      <c r="AH203" s="17">
        <f t="shared" si="80"/>
        <v>0</v>
      </c>
      <c r="AI203" s="16">
        <f t="shared" si="81"/>
        <v>3</v>
      </c>
      <c r="AJ203" s="17">
        <f t="shared" si="82"/>
        <v>0.6</v>
      </c>
      <c r="AK203" s="16">
        <f t="shared" si="83"/>
        <v>2</v>
      </c>
      <c r="AL203" s="17">
        <f t="shared" si="84"/>
        <v>0.4</v>
      </c>
      <c r="AM203" s="16">
        <f t="shared" si="85"/>
        <v>8</v>
      </c>
      <c r="AN203" s="17">
        <f t="shared" si="86"/>
        <v>0.66666666666666663</v>
      </c>
      <c r="AO203" s="16">
        <f t="shared" si="87"/>
        <v>6</v>
      </c>
      <c r="AP203" s="17">
        <f t="shared" si="88"/>
        <v>0.46153846153846156</v>
      </c>
      <c r="AQ203" s="16">
        <f t="shared" si="89"/>
        <v>2</v>
      </c>
    </row>
    <row r="204" spans="1:43">
      <c r="A204" s="68" t="s">
        <v>479</v>
      </c>
      <c r="B204" s="69">
        <v>808722</v>
      </c>
      <c r="C204" s="69">
        <v>22</v>
      </c>
      <c r="D204" s="70" t="s">
        <v>38</v>
      </c>
      <c r="E204" s="70" t="s">
        <v>506</v>
      </c>
      <c r="F204" s="35" t="s">
        <v>32</v>
      </c>
      <c r="G204" s="35"/>
      <c r="H204" s="35"/>
      <c r="I204" s="35"/>
      <c r="J204" s="3">
        <v>2</v>
      </c>
      <c r="K204" s="3">
        <v>0</v>
      </c>
      <c r="L204" s="3">
        <v>1</v>
      </c>
      <c r="M204" s="3">
        <v>1</v>
      </c>
      <c r="N204" s="3">
        <v>1</v>
      </c>
      <c r="O204" s="3">
        <v>1</v>
      </c>
      <c r="P204" s="3">
        <v>1</v>
      </c>
      <c r="Q204" s="3">
        <v>2</v>
      </c>
      <c r="R204" s="3">
        <v>1</v>
      </c>
      <c r="S204" s="3">
        <v>2</v>
      </c>
      <c r="T204" s="3">
        <v>1</v>
      </c>
      <c r="U204" s="3">
        <v>1</v>
      </c>
      <c r="V204" s="3">
        <v>0</v>
      </c>
      <c r="W204" s="3">
        <v>1</v>
      </c>
      <c r="X204" s="3">
        <v>2</v>
      </c>
      <c r="Y204" s="3">
        <v>0</v>
      </c>
      <c r="Z204" s="16">
        <f t="shared" si="72"/>
        <v>17</v>
      </c>
      <c r="AA204" s="17">
        <f t="shared" si="73"/>
        <v>0.68</v>
      </c>
      <c r="AB204" s="17" t="str">
        <f t="shared" si="74"/>
        <v>Pagrindinis</v>
      </c>
      <c r="AC204" s="16">
        <f t="shared" si="75"/>
        <v>3</v>
      </c>
      <c r="AD204" s="17">
        <f t="shared" si="76"/>
        <v>0.75</v>
      </c>
      <c r="AE204" s="16">
        <f t="shared" si="77"/>
        <v>6</v>
      </c>
      <c r="AF204" s="17">
        <f t="shared" si="78"/>
        <v>0.75</v>
      </c>
      <c r="AG204" s="16">
        <f t="shared" si="79"/>
        <v>3</v>
      </c>
      <c r="AH204" s="17">
        <f t="shared" si="80"/>
        <v>1</v>
      </c>
      <c r="AI204" s="16">
        <f t="shared" si="81"/>
        <v>2</v>
      </c>
      <c r="AJ204" s="17">
        <f t="shared" si="82"/>
        <v>0.4</v>
      </c>
      <c r="AK204" s="16">
        <f t="shared" si="83"/>
        <v>3</v>
      </c>
      <c r="AL204" s="17">
        <f t="shared" si="84"/>
        <v>0.6</v>
      </c>
      <c r="AM204" s="16">
        <f t="shared" si="85"/>
        <v>8</v>
      </c>
      <c r="AN204" s="17">
        <f t="shared" si="86"/>
        <v>0.66666666666666663</v>
      </c>
      <c r="AO204" s="16">
        <f t="shared" si="87"/>
        <v>9</v>
      </c>
      <c r="AP204" s="17">
        <f t="shared" si="88"/>
        <v>0.69230769230769229</v>
      </c>
      <c r="AQ204" s="16">
        <f t="shared" si="89"/>
        <v>3</v>
      </c>
    </row>
    <row r="205" spans="1:43">
      <c r="A205" s="68" t="s">
        <v>479</v>
      </c>
      <c r="B205" s="69">
        <v>808723</v>
      </c>
      <c r="C205" s="69">
        <v>23</v>
      </c>
      <c r="D205" s="70" t="s">
        <v>507</v>
      </c>
      <c r="E205" s="70" t="s">
        <v>508</v>
      </c>
      <c r="F205" s="35" t="s">
        <v>32</v>
      </c>
      <c r="G205" s="35"/>
      <c r="H205" s="35"/>
      <c r="I205" s="35"/>
      <c r="J205" s="3">
        <v>2</v>
      </c>
      <c r="K205" s="3">
        <v>1</v>
      </c>
      <c r="L205" s="3">
        <v>1</v>
      </c>
      <c r="M205" s="3">
        <v>1</v>
      </c>
      <c r="N205" s="3">
        <v>1</v>
      </c>
      <c r="O205" s="3">
        <v>0</v>
      </c>
      <c r="P205" s="3">
        <v>1</v>
      </c>
      <c r="Q205" s="3">
        <v>1</v>
      </c>
      <c r="R205" s="3">
        <v>2</v>
      </c>
      <c r="S205" s="3">
        <v>2</v>
      </c>
      <c r="T205" s="3">
        <v>1</v>
      </c>
      <c r="U205" s="3">
        <v>2</v>
      </c>
      <c r="V205" s="3">
        <v>0</v>
      </c>
      <c r="W205" s="3">
        <v>0</v>
      </c>
      <c r="X205" s="3">
        <v>2</v>
      </c>
      <c r="Y205" s="3">
        <v>0</v>
      </c>
      <c r="Z205" s="16">
        <f t="shared" si="72"/>
        <v>17</v>
      </c>
      <c r="AA205" s="17">
        <f t="shared" si="73"/>
        <v>0.68</v>
      </c>
      <c r="AB205" s="17" t="str">
        <f t="shared" si="74"/>
        <v>Pagrindinis</v>
      </c>
      <c r="AC205" s="16">
        <f t="shared" si="75"/>
        <v>3</v>
      </c>
      <c r="AD205" s="17">
        <f t="shared" si="76"/>
        <v>0.75</v>
      </c>
      <c r="AE205" s="16">
        <f t="shared" si="77"/>
        <v>6</v>
      </c>
      <c r="AF205" s="17">
        <f t="shared" si="78"/>
        <v>0.75</v>
      </c>
      <c r="AG205" s="16">
        <f t="shared" si="79"/>
        <v>2</v>
      </c>
      <c r="AH205" s="17">
        <f t="shared" si="80"/>
        <v>0.66666666666666663</v>
      </c>
      <c r="AI205" s="16">
        <f t="shared" si="81"/>
        <v>3</v>
      </c>
      <c r="AJ205" s="17">
        <f t="shared" si="82"/>
        <v>0.6</v>
      </c>
      <c r="AK205" s="16">
        <f t="shared" si="83"/>
        <v>3</v>
      </c>
      <c r="AL205" s="17">
        <f t="shared" si="84"/>
        <v>0.6</v>
      </c>
      <c r="AM205" s="16">
        <f t="shared" si="85"/>
        <v>8</v>
      </c>
      <c r="AN205" s="17">
        <f t="shared" si="86"/>
        <v>0.66666666666666663</v>
      </c>
      <c r="AO205" s="16">
        <f t="shared" si="87"/>
        <v>9</v>
      </c>
      <c r="AP205" s="17">
        <f t="shared" si="88"/>
        <v>0.69230769230769229</v>
      </c>
      <c r="AQ205" s="16">
        <f t="shared" si="89"/>
        <v>3</v>
      </c>
    </row>
    <row r="206" spans="1:43">
      <c r="A206" s="68" t="s">
        <v>479</v>
      </c>
      <c r="B206" s="69">
        <v>808724</v>
      </c>
      <c r="C206" s="69">
        <v>24</v>
      </c>
      <c r="D206" s="70" t="s">
        <v>103</v>
      </c>
      <c r="E206" s="70" t="s">
        <v>509</v>
      </c>
      <c r="F206" s="35" t="s">
        <v>36</v>
      </c>
      <c r="G206" s="35"/>
      <c r="H206" s="35"/>
      <c r="I206" s="35"/>
      <c r="J206" s="3">
        <v>2</v>
      </c>
      <c r="K206" s="3">
        <v>3</v>
      </c>
      <c r="L206" s="3">
        <v>1</v>
      </c>
      <c r="M206" s="3">
        <v>1</v>
      </c>
      <c r="N206" s="3">
        <v>1</v>
      </c>
      <c r="O206" s="3">
        <v>1</v>
      </c>
      <c r="P206" s="3">
        <v>1</v>
      </c>
      <c r="Q206" s="3">
        <v>2</v>
      </c>
      <c r="R206" s="3">
        <v>3</v>
      </c>
      <c r="S206" s="3">
        <v>1</v>
      </c>
      <c r="T206" s="3">
        <v>1</v>
      </c>
      <c r="U206" s="3">
        <v>2</v>
      </c>
      <c r="V206" s="3">
        <v>1</v>
      </c>
      <c r="W206" s="3">
        <v>1</v>
      </c>
      <c r="X206" s="3">
        <v>2</v>
      </c>
      <c r="Y206" s="3">
        <v>1</v>
      </c>
      <c r="Z206" s="16">
        <f t="shared" si="72"/>
        <v>24</v>
      </c>
      <c r="AA206" s="17">
        <f t="shared" si="73"/>
        <v>0.96</v>
      </c>
      <c r="AB206" s="17" t="str">
        <f t="shared" si="74"/>
        <v>Aukštesnysis</v>
      </c>
      <c r="AC206" s="16">
        <f t="shared" si="75"/>
        <v>3</v>
      </c>
      <c r="AD206" s="17">
        <f t="shared" si="76"/>
        <v>0.75</v>
      </c>
      <c r="AE206" s="16">
        <f t="shared" si="77"/>
        <v>8</v>
      </c>
      <c r="AF206" s="17">
        <f t="shared" si="78"/>
        <v>1</v>
      </c>
      <c r="AG206" s="16">
        <f t="shared" si="79"/>
        <v>3</v>
      </c>
      <c r="AH206" s="17">
        <f t="shared" si="80"/>
        <v>1</v>
      </c>
      <c r="AI206" s="16">
        <f t="shared" si="81"/>
        <v>5</v>
      </c>
      <c r="AJ206" s="17">
        <f t="shared" si="82"/>
        <v>1</v>
      </c>
      <c r="AK206" s="16">
        <f t="shared" si="83"/>
        <v>5</v>
      </c>
      <c r="AL206" s="17">
        <f t="shared" si="84"/>
        <v>1</v>
      </c>
      <c r="AM206" s="16">
        <f t="shared" si="85"/>
        <v>12</v>
      </c>
      <c r="AN206" s="17">
        <f t="shared" si="86"/>
        <v>1</v>
      </c>
      <c r="AO206" s="16">
        <f t="shared" si="87"/>
        <v>12</v>
      </c>
      <c r="AP206" s="17">
        <f t="shared" si="88"/>
        <v>0.92307692307692313</v>
      </c>
      <c r="AQ206" s="16">
        <f t="shared" si="89"/>
        <v>4</v>
      </c>
    </row>
    <row r="207" spans="1:43">
      <c r="A207" s="68" t="s">
        <v>479</v>
      </c>
      <c r="B207" s="69">
        <v>808725</v>
      </c>
      <c r="C207" s="69">
        <v>25</v>
      </c>
      <c r="D207" s="70" t="s">
        <v>229</v>
      </c>
      <c r="E207" s="70" t="s">
        <v>510</v>
      </c>
      <c r="F207" s="35" t="s">
        <v>36</v>
      </c>
      <c r="G207" s="35"/>
      <c r="H207" s="35"/>
      <c r="I207" s="35"/>
      <c r="J207" s="3">
        <v>2</v>
      </c>
      <c r="K207" s="3">
        <v>2</v>
      </c>
      <c r="L207" s="3">
        <v>1</v>
      </c>
      <c r="M207" s="3">
        <v>1</v>
      </c>
      <c r="N207" s="3">
        <v>1</v>
      </c>
      <c r="O207" s="3">
        <v>1</v>
      </c>
      <c r="P207" s="3">
        <v>1</v>
      </c>
      <c r="Q207" s="3">
        <v>2</v>
      </c>
      <c r="R207" s="3">
        <v>3</v>
      </c>
      <c r="S207" s="3">
        <v>2</v>
      </c>
      <c r="T207" s="3">
        <v>1</v>
      </c>
      <c r="U207" s="3">
        <v>1</v>
      </c>
      <c r="V207" s="3">
        <v>1</v>
      </c>
      <c r="W207" s="3">
        <v>1</v>
      </c>
      <c r="X207" s="3">
        <v>2</v>
      </c>
      <c r="Y207" s="3">
        <v>0</v>
      </c>
      <c r="Z207" s="16">
        <f t="shared" si="72"/>
        <v>22</v>
      </c>
      <c r="AA207" s="17">
        <f t="shared" si="73"/>
        <v>0.88</v>
      </c>
      <c r="AB207" s="17" t="str">
        <f t="shared" si="74"/>
        <v>Aukštesnysis</v>
      </c>
      <c r="AC207" s="16">
        <f t="shared" si="75"/>
        <v>3</v>
      </c>
      <c r="AD207" s="17">
        <f t="shared" si="76"/>
        <v>0.75</v>
      </c>
      <c r="AE207" s="16">
        <f t="shared" si="77"/>
        <v>7</v>
      </c>
      <c r="AF207" s="17">
        <f t="shared" si="78"/>
        <v>0.875</v>
      </c>
      <c r="AG207" s="16">
        <f t="shared" si="79"/>
        <v>3</v>
      </c>
      <c r="AH207" s="17">
        <f t="shared" si="80"/>
        <v>1</v>
      </c>
      <c r="AI207" s="16">
        <f t="shared" si="81"/>
        <v>4</v>
      </c>
      <c r="AJ207" s="17">
        <f t="shared" si="82"/>
        <v>0.8</v>
      </c>
      <c r="AK207" s="16">
        <f t="shared" si="83"/>
        <v>5</v>
      </c>
      <c r="AL207" s="17">
        <f t="shared" si="84"/>
        <v>1</v>
      </c>
      <c r="AM207" s="16">
        <f t="shared" si="85"/>
        <v>11</v>
      </c>
      <c r="AN207" s="17">
        <f t="shared" si="86"/>
        <v>0.91666666666666663</v>
      </c>
      <c r="AO207" s="16">
        <f t="shared" si="87"/>
        <v>11</v>
      </c>
      <c r="AP207" s="17">
        <f t="shared" si="88"/>
        <v>0.84615384615384615</v>
      </c>
      <c r="AQ207" s="16">
        <f t="shared" si="89"/>
        <v>4</v>
      </c>
    </row>
    <row r="208" spans="1:43">
      <c r="A208" s="68" t="s">
        <v>479</v>
      </c>
      <c r="B208" s="69">
        <v>808726</v>
      </c>
      <c r="C208" s="69">
        <v>26</v>
      </c>
      <c r="D208" s="70" t="s">
        <v>511</v>
      </c>
      <c r="E208" s="70" t="s">
        <v>512</v>
      </c>
      <c r="F208" s="35" t="s">
        <v>32</v>
      </c>
      <c r="G208" s="35"/>
      <c r="H208" s="35"/>
      <c r="I208" s="35"/>
      <c r="J208" s="3">
        <v>2</v>
      </c>
      <c r="K208" s="3">
        <v>0</v>
      </c>
      <c r="L208" s="3">
        <v>1</v>
      </c>
      <c r="M208" s="3">
        <v>0</v>
      </c>
      <c r="N208" s="3">
        <v>1</v>
      </c>
      <c r="O208" s="3">
        <v>1</v>
      </c>
      <c r="P208" s="3">
        <v>1</v>
      </c>
      <c r="Q208" s="3">
        <v>2</v>
      </c>
      <c r="R208" s="3">
        <v>0</v>
      </c>
      <c r="S208" s="3">
        <v>2</v>
      </c>
      <c r="T208" s="3">
        <v>1</v>
      </c>
      <c r="U208" s="3">
        <v>1</v>
      </c>
      <c r="V208" s="3">
        <v>1</v>
      </c>
      <c r="W208" s="3">
        <v>1</v>
      </c>
      <c r="X208" s="3">
        <v>2</v>
      </c>
      <c r="Y208" s="3">
        <v>1</v>
      </c>
      <c r="Z208" s="16">
        <f t="shared" si="72"/>
        <v>17</v>
      </c>
      <c r="AA208" s="17">
        <f t="shared" si="73"/>
        <v>0.68</v>
      </c>
      <c r="AB208" s="17" t="str">
        <f t="shared" si="74"/>
        <v>Pagrindinis</v>
      </c>
      <c r="AC208" s="16">
        <f t="shared" si="75"/>
        <v>4</v>
      </c>
      <c r="AD208" s="17">
        <f t="shared" si="76"/>
        <v>1</v>
      </c>
      <c r="AE208" s="16">
        <f t="shared" si="77"/>
        <v>7</v>
      </c>
      <c r="AF208" s="17">
        <f t="shared" si="78"/>
        <v>0.875</v>
      </c>
      <c r="AG208" s="16">
        <f t="shared" si="79"/>
        <v>3</v>
      </c>
      <c r="AH208" s="17">
        <f t="shared" si="80"/>
        <v>1</v>
      </c>
      <c r="AI208" s="16">
        <f t="shared" si="81"/>
        <v>1</v>
      </c>
      <c r="AJ208" s="17">
        <f t="shared" si="82"/>
        <v>0.2</v>
      </c>
      <c r="AK208" s="16">
        <f t="shared" si="83"/>
        <v>2</v>
      </c>
      <c r="AL208" s="17">
        <f t="shared" si="84"/>
        <v>0.4</v>
      </c>
      <c r="AM208" s="16">
        <f t="shared" si="85"/>
        <v>8</v>
      </c>
      <c r="AN208" s="17">
        <f t="shared" si="86"/>
        <v>0.66666666666666663</v>
      </c>
      <c r="AO208" s="16">
        <f t="shared" si="87"/>
        <v>9</v>
      </c>
      <c r="AP208" s="17">
        <f t="shared" si="88"/>
        <v>0.69230769230769229</v>
      </c>
      <c r="AQ208" s="16">
        <f t="shared" si="89"/>
        <v>3</v>
      </c>
    </row>
    <row r="209" spans="1:43">
      <c r="A209" s="68" t="s">
        <v>479</v>
      </c>
      <c r="B209" s="69">
        <v>808727</v>
      </c>
      <c r="C209" s="69">
        <v>27</v>
      </c>
      <c r="D209" s="70" t="s">
        <v>259</v>
      </c>
      <c r="E209" s="70" t="s">
        <v>513</v>
      </c>
      <c r="F209" s="35" t="s">
        <v>32</v>
      </c>
      <c r="G209" s="35"/>
      <c r="H209" s="35"/>
      <c r="I209" s="35"/>
      <c r="J209" s="3">
        <v>2</v>
      </c>
      <c r="K209" s="3">
        <v>3</v>
      </c>
      <c r="L209" s="3">
        <v>1</v>
      </c>
      <c r="M209" s="3">
        <v>1</v>
      </c>
      <c r="N209" s="3">
        <v>1</v>
      </c>
      <c r="O209" s="3">
        <v>1</v>
      </c>
      <c r="P209" s="3">
        <v>1</v>
      </c>
      <c r="Q209" s="3">
        <v>2</v>
      </c>
      <c r="R209" s="3">
        <v>3</v>
      </c>
      <c r="S209" s="3">
        <v>2</v>
      </c>
      <c r="T209" s="3">
        <v>1</v>
      </c>
      <c r="U209" s="3">
        <v>1</v>
      </c>
      <c r="V209" s="3">
        <v>1</v>
      </c>
      <c r="W209" s="3">
        <v>1</v>
      </c>
      <c r="X209" s="3">
        <v>2</v>
      </c>
      <c r="Y209" s="3">
        <v>0</v>
      </c>
      <c r="Z209" s="16">
        <f t="shared" si="72"/>
        <v>23</v>
      </c>
      <c r="AA209" s="17">
        <f t="shared" si="73"/>
        <v>0.92</v>
      </c>
      <c r="AB209" s="17" t="str">
        <f t="shared" si="74"/>
        <v>Aukštesnysis</v>
      </c>
      <c r="AC209" s="16">
        <f t="shared" si="75"/>
        <v>3</v>
      </c>
      <c r="AD209" s="17">
        <f t="shared" si="76"/>
        <v>0.75</v>
      </c>
      <c r="AE209" s="16">
        <f t="shared" si="77"/>
        <v>7</v>
      </c>
      <c r="AF209" s="17">
        <f t="shared" si="78"/>
        <v>0.875</v>
      </c>
      <c r="AG209" s="16">
        <f t="shared" si="79"/>
        <v>3</v>
      </c>
      <c r="AH209" s="17">
        <f t="shared" si="80"/>
        <v>1</v>
      </c>
      <c r="AI209" s="16">
        <f t="shared" si="81"/>
        <v>5</v>
      </c>
      <c r="AJ209" s="17">
        <f t="shared" si="82"/>
        <v>1</v>
      </c>
      <c r="AK209" s="16">
        <f t="shared" si="83"/>
        <v>5</v>
      </c>
      <c r="AL209" s="17">
        <f t="shared" si="84"/>
        <v>1</v>
      </c>
      <c r="AM209" s="16">
        <f t="shared" si="85"/>
        <v>11</v>
      </c>
      <c r="AN209" s="17">
        <f t="shared" si="86"/>
        <v>0.91666666666666663</v>
      </c>
      <c r="AO209" s="16">
        <f t="shared" si="87"/>
        <v>12</v>
      </c>
      <c r="AP209" s="17">
        <f t="shared" si="88"/>
        <v>0.92307692307692313</v>
      </c>
      <c r="AQ209" s="16">
        <f t="shared" si="89"/>
        <v>4</v>
      </c>
    </row>
    <row r="210" spans="1:43">
      <c r="A210" s="68" t="s">
        <v>479</v>
      </c>
      <c r="B210" s="69">
        <v>808728</v>
      </c>
      <c r="C210" s="69">
        <v>28</v>
      </c>
      <c r="D210" s="70" t="s">
        <v>278</v>
      </c>
      <c r="E210" s="70" t="s">
        <v>514</v>
      </c>
      <c r="F210" s="35" t="s">
        <v>32</v>
      </c>
      <c r="G210" s="35"/>
      <c r="H210" s="35"/>
      <c r="I210" s="35"/>
      <c r="J210" s="3">
        <v>2</v>
      </c>
      <c r="K210" s="3">
        <v>0</v>
      </c>
      <c r="L210" s="3">
        <v>0</v>
      </c>
      <c r="M210" s="3">
        <v>1</v>
      </c>
      <c r="N210" s="3">
        <v>0</v>
      </c>
      <c r="O210" s="3">
        <v>0</v>
      </c>
      <c r="P210" s="3">
        <v>1</v>
      </c>
      <c r="Q210" s="3">
        <v>1</v>
      </c>
      <c r="R210" s="3">
        <v>3</v>
      </c>
      <c r="S210" s="3">
        <v>2</v>
      </c>
      <c r="T210" s="3">
        <v>1</v>
      </c>
      <c r="U210" s="3">
        <v>2</v>
      </c>
      <c r="V210" s="3">
        <v>1</v>
      </c>
      <c r="W210" s="3">
        <v>1</v>
      </c>
      <c r="X210" s="3">
        <v>2</v>
      </c>
      <c r="Y210" s="3">
        <v>0</v>
      </c>
      <c r="Z210" s="16">
        <f t="shared" si="72"/>
        <v>17</v>
      </c>
      <c r="AA210" s="17">
        <f t="shared" si="73"/>
        <v>0.68</v>
      </c>
      <c r="AB210" s="17" t="str">
        <f t="shared" si="74"/>
        <v>Pagrindinis</v>
      </c>
      <c r="AC210" s="16">
        <f t="shared" si="75"/>
        <v>3</v>
      </c>
      <c r="AD210" s="17">
        <f t="shared" si="76"/>
        <v>0.75</v>
      </c>
      <c r="AE210" s="16">
        <f t="shared" si="77"/>
        <v>7</v>
      </c>
      <c r="AF210" s="17">
        <f t="shared" si="78"/>
        <v>0.875</v>
      </c>
      <c r="AG210" s="16">
        <f t="shared" si="79"/>
        <v>2</v>
      </c>
      <c r="AH210" s="17">
        <f t="shared" si="80"/>
        <v>0.66666666666666663</v>
      </c>
      <c r="AI210" s="16">
        <f t="shared" si="81"/>
        <v>1</v>
      </c>
      <c r="AJ210" s="17">
        <f t="shared" si="82"/>
        <v>0.2</v>
      </c>
      <c r="AK210" s="16">
        <f t="shared" si="83"/>
        <v>4</v>
      </c>
      <c r="AL210" s="17">
        <f t="shared" si="84"/>
        <v>0.8</v>
      </c>
      <c r="AM210" s="16">
        <f t="shared" si="85"/>
        <v>11</v>
      </c>
      <c r="AN210" s="17">
        <f t="shared" si="86"/>
        <v>0.91666666666666663</v>
      </c>
      <c r="AO210" s="16">
        <f t="shared" si="87"/>
        <v>6</v>
      </c>
      <c r="AP210" s="17">
        <f t="shared" si="88"/>
        <v>0.46153846153846156</v>
      </c>
      <c r="AQ210" s="16">
        <f t="shared" si="89"/>
        <v>3</v>
      </c>
    </row>
    <row r="211" spans="1:43">
      <c r="A211" s="68" t="s">
        <v>479</v>
      </c>
      <c r="B211" s="69">
        <v>808729</v>
      </c>
      <c r="C211" s="69">
        <v>29</v>
      </c>
      <c r="D211" s="70" t="s">
        <v>323</v>
      </c>
      <c r="E211" s="70" t="s">
        <v>515</v>
      </c>
      <c r="F211" s="35" t="s">
        <v>32</v>
      </c>
      <c r="G211" s="35" t="s">
        <v>34</v>
      </c>
      <c r="H211" s="35" t="s">
        <v>34</v>
      </c>
      <c r="I211" s="35"/>
      <c r="J211" s="3">
        <v>1</v>
      </c>
      <c r="K211" s="3">
        <v>0</v>
      </c>
      <c r="L211" s="3">
        <v>0</v>
      </c>
      <c r="M211" s="3">
        <v>1</v>
      </c>
      <c r="N211" s="3">
        <v>1</v>
      </c>
      <c r="O211" s="3">
        <v>0</v>
      </c>
      <c r="P211" s="3">
        <v>0</v>
      </c>
      <c r="Q211" s="3">
        <v>1</v>
      </c>
      <c r="R211" s="3">
        <v>0</v>
      </c>
      <c r="S211" s="3">
        <v>1</v>
      </c>
      <c r="T211" s="3">
        <v>0</v>
      </c>
      <c r="U211" s="3">
        <v>0</v>
      </c>
      <c r="V211" s="3">
        <v>0</v>
      </c>
      <c r="W211" s="3">
        <v>0</v>
      </c>
      <c r="X211" s="3">
        <v>1</v>
      </c>
      <c r="Y211" s="3">
        <v>0</v>
      </c>
      <c r="Z211" s="16">
        <f t="shared" si="72"/>
        <v>6</v>
      </c>
      <c r="AA211" s="17">
        <f t="shared" si="73"/>
        <v>0.24</v>
      </c>
      <c r="AB211" s="17" t="str">
        <f t="shared" si="74"/>
        <v>Nepatenkinamas</v>
      </c>
      <c r="AC211" s="16">
        <f t="shared" si="75"/>
        <v>1</v>
      </c>
      <c r="AD211" s="17">
        <f t="shared" si="76"/>
        <v>0.25</v>
      </c>
      <c r="AE211" s="16">
        <f t="shared" si="77"/>
        <v>1</v>
      </c>
      <c r="AF211" s="17">
        <f t="shared" si="78"/>
        <v>0.125</v>
      </c>
      <c r="AG211" s="16">
        <f t="shared" si="79"/>
        <v>1</v>
      </c>
      <c r="AH211" s="17">
        <f t="shared" si="80"/>
        <v>0.33333333333333331</v>
      </c>
      <c r="AI211" s="16">
        <f t="shared" si="81"/>
        <v>2</v>
      </c>
      <c r="AJ211" s="17">
        <f t="shared" si="82"/>
        <v>0.4</v>
      </c>
      <c r="AK211" s="16">
        <f t="shared" si="83"/>
        <v>1</v>
      </c>
      <c r="AL211" s="17">
        <f t="shared" si="84"/>
        <v>0.2</v>
      </c>
      <c r="AM211" s="16">
        <f t="shared" si="85"/>
        <v>2</v>
      </c>
      <c r="AN211" s="17">
        <f t="shared" si="86"/>
        <v>0.16666666666666666</v>
      </c>
      <c r="AO211" s="16">
        <f t="shared" si="87"/>
        <v>4</v>
      </c>
      <c r="AP211" s="17">
        <f t="shared" si="88"/>
        <v>0.30769230769230771</v>
      </c>
      <c r="AQ211" s="16">
        <f t="shared" si="89"/>
        <v>1</v>
      </c>
    </row>
    <row r="212" spans="1:43">
      <c r="A212" s="68" t="s">
        <v>479</v>
      </c>
      <c r="B212" s="69">
        <v>808730</v>
      </c>
      <c r="C212" s="69">
        <v>30</v>
      </c>
      <c r="D212" s="70" t="s">
        <v>451</v>
      </c>
      <c r="E212" s="70" t="s">
        <v>516</v>
      </c>
      <c r="F212" s="35" t="s">
        <v>32</v>
      </c>
      <c r="G212" s="35" t="s">
        <v>34</v>
      </c>
      <c r="H212" s="35" t="s">
        <v>34</v>
      </c>
      <c r="I212" s="35" t="s">
        <v>34</v>
      </c>
      <c r="J212" s="3">
        <v>2</v>
      </c>
      <c r="K212" s="3">
        <v>2</v>
      </c>
      <c r="L212" s="3">
        <v>1</v>
      </c>
      <c r="M212" s="3">
        <v>1</v>
      </c>
      <c r="N212" s="3">
        <v>1</v>
      </c>
      <c r="O212" s="3">
        <v>1</v>
      </c>
      <c r="P212" s="3">
        <v>1</v>
      </c>
      <c r="Q212" s="3">
        <v>2</v>
      </c>
      <c r="R212" s="3">
        <v>2</v>
      </c>
      <c r="S212" s="3">
        <v>2</v>
      </c>
      <c r="T212" s="3">
        <v>0</v>
      </c>
      <c r="U212" s="3">
        <v>2</v>
      </c>
      <c r="V212" s="3">
        <v>0</v>
      </c>
      <c r="W212" s="3">
        <v>1</v>
      </c>
      <c r="X212" s="3">
        <v>2</v>
      </c>
      <c r="Y212" s="3">
        <v>0</v>
      </c>
      <c r="Z212" s="16">
        <f t="shared" si="72"/>
        <v>20</v>
      </c>
      <c r="AA212" s="17">
        <f t="shared" si="73"/>
        <v>0.8</v>
      </c>
      <c r="AB212" s="17" t="str">
        <f t="shared" si="74"/>
        <v>Pagrindinis</v>
      </c>
      <c r="AC212" s="16">
        <f t="shared" si="75"/>
        <v>3</v>
      </c>
      <c r="AD212" s="17">
        <f t="shared" si="76"/>
        <v>0.75</v>
      </c>
      <c r="AE212" s="16">
        <f t="shared" si="77"/>
        <v>6</v>
      </c>
      <c r="AF212" s="17">
        <f t="shared" si="78"/>
        <v>0.75</v>
      </c>
      <c r="AG212" s="16">
        <f t="shared" si="79"/>
        <v>3</v>
      </c>
      <c r="AH212" s="17">
        <f t="shared" si="80"/>
        <v>1</v>
      </c>
      <c r="AI212" s="16">
        <f t="shared" si="81"/>
        <v>4</v>
      </c>
      <c r="AJ212" s="17">
        <f t="shared" si="82"/>
        <v>0.8</v>
      </c>
      <c r="AK212" s="16">
        <f t="shared" si="83"/>
        <v>4</v>
      </c>
      <c r="AL212" s="17">
        <f t="shared" si="84"/>
        <v>0.8</v>
      </c>
      <c r="AM212" s="16">
        <f t="shared" si="85"/>
        <v>9</v>
      </c>
      <c r="AN212" s="17">
        <f t="shared" si="86"/>
        <v>0.75</v>
      </c>
      <c r="AO212" s="16">
        <f t="shared" si="87"/>
        <v>11</v>
      </c>
      <c r="AP212" s="17">
        <f t="shared" si="88"/>
        <v>0.84615384615384615</v>
      </c>
      <c r="AQ212" s="16">
        <f t="shared" si="89"/>
        <v>4</v>
      </c>
    </row>
  </sheetData>
  <mergeCells count="10">
    <mergeCell ref="AC1:AL1"/>
    <mergeCell ref="AM1:AP1"/>
    <mergeCell ref="Z2:AA2"/>
    <mergeCell ref="AC2:AD2"/>
    <mergeCell ref="AE2:AF2"/>
    <mergeCell ref="AG2:AH2"/>
    <mergeCell ref="AI2:AJ2"/>
    <mergeCell ref="AK2:AL2"/>
    <mergeCell ref="AM2:AN2"/>
    <mergeCell ref="AO2:AP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2"/>
  <sheetViews>
    <sheetView workbookViewId="0">
      <pane xSplit="9" ySplit="2" topLeftCell="J3" activePane="bottomRight" state="frozen"/>
      <selection activeCell="A16" sqref="A16:XFD26"/>
      <selection pane="topRight" activeCell="A16" sqref="A16:XFD26"/>
      <selection pane="bottomLeft" activeCell="A16" sqref="A16:XFD26"/>
      <selection pane="bottomRight" activeCell="A16" sqref="A16:XFD26"/>
    </sheetView>
  </sheetViews>
  <sheetFormatPr defaultRowHeight="15"/>
  <cols>
    <col min="1" max="1" width="5" style="11" bestFit="1" customWidth="1"/>
    <col min="2" max="2" width="9.140625" style="11" hidden="1" customWidth="1"/>
    <col min="3" max="3" width="3.42578125" style="11" bestFit="1" customWidth="1"/>
    <col min="4" max="4" width="11.28515625" style="13" bestFit="1" customWidth="1"/>
    <col min="5" max="5" width="14" style="13" bestFit="1" customWidth="1"/>
    <col min="6" max="6" width="4.5703125" style="11" bestFit="1" customWidth="1"/>
    <col min="7" max="9" width="3" style="11" customWidth="1"/>
    <col min="10" max="13" width="8.5703125" style="24" customWidth="1"/>
    <col min="14" max="15" width="7.42578125" style="24" customWidth="1"/>
    <col min="16" max="16" width="16.140625" style="24" bestFit="1" customWidth="1"/>
    <col min="17" max="20" width="10" style="24" customWidth="1"/>
    <col min="21" max="16384" width="9.140625" style="24"/>
  </cols>
  <sheetData>
    <row r="1" spans="1:21">
      <c r="A1" s="14" t="s">
        <v>208</v>
      </c>
      <c r="J1" s="30">
        <v>7</v>
      </c>
      <c r="K1" s="30">
        <v>3</v>
      </c>
      <c r="L1" s="30">
        <v>5</v>
      </c>
      <c r="M1" s="30">
        <v>5</v>
      </c>
      <c r="N1" s="31"/>
      <c r="O1" s="32"/>
      <c r="P1" s="33"/>
      <c r="Q1" s="86" t="s">
        <v>19</v>
      </c>
      <c r="R1" s="86"/>
      <c r="S1" s="86"/>
      <c r="T1" s="86"/>
      <c r="U1" s="33"/>
    </row>
    <row r="2" spans="1:21" ht="37.5" customHeight="1">
      <c r="A2" s="12" t="s">
        <v>7</v>
      </c>
      <c r="B2" s="12" t="s">
        <v>26</v>
      </c>
      <c r="C2" s="12" t="s">
        <v>27</v>
      </c>
      <c r="D2" s="9" t="s">
        <v>28</v>
      </c>
      <c r="E2" s="9" t="s">
        <v>29</v>
      </c>
      <c r="F2" s="12" t="s">
        <v>2</v>
      </c>
      <c r="G2" s="12" t="s">
        <v>30</v>
      </c>
      <c r="H2" s="12" t="s">
        <v>31</v>
      </c>
      <c r="I2" s="12" t="s">
        <v>137</v>
      </c>
      <c r="J2" s="10" t="s">
        <v>20</v>
      </c>
      <c r="K2" s="10" t="s">
        <v>21</v>
      </c>
      <c r="L2" s="10" t="s">
        <v>22</v>
      </c>
      <c r="M2" s="10" t="s">
        <v>25</v>
      </c>
      <c r="N2" s="81" t="s">
        <v>4</v>
      </c>
      <c r="O2" s="82"/>
      <c r="P2" s="15" t="s">
        <v>5</v>
      </c>
      <c r="Q2" s="10" t="s">
        <v>20</v>
      </c>
      <c r="R2" s="10" t="s">
        <v>21</v>
      </c>
      <c r="S2" s="10" t="s">
        <v>22</v>
      </c>
      <c r="T2" s="10" t="s">
        <v>25</v>
      </c>
      <c r="U2" s="15" t="s">
        <v>95</v>
      </c>
    </row>
    <row r="3" spans="1:21">
      <c r="A3" s="68" t="s">
        <v>134</v>
      </c>
      <c r="B3" s="69">
        <v>808101</v>
      </c>
      <c r="C3" s="69">
        <v>1</v>
      </c>
      <c r="D3" s="70" t="s">
        <v>209</v>
      </c>
      <c r="E3" s="70" t="s">
        <v>210</v>
      </c>
      <c r="F3" s="35" t="s">
        <v>32</v>
      </c>
      <c r="G3" s="35"/>
      <c r="H3" s="35"/>
      <c r="I3" s="35"/>
      <c r="J3" s="3">
        <v>2</v>
      </c>
      <c r="K3" s="3">
        <v>1</v>
      </c>
      <c r="L3" s="3">
        <v>3</v>
      </c>
      <c r="M3" s="3">
        <v>1</v>
      </c>
      <c r="N3" s="16">
        <f>IF((COUNTA(J3:M3))&gt;0,(SUM(J3:M3)), "Tuščias")</f>
        <v>7</v>
      </c>
      <c r="O3" s="17">
        <f>IF((COUNTA(J3:M3))&gt;0,(N3/20 ), "Tuščias")</f>
        <v>0.35</v>
      </c>
      <c r="P3" s="17" t="str">
        <f t="shared" ref="P3:P34" si="0">IF(N3&lt;=4,"Nepatenkinamas",IF(N3&lt;=8,"Patenkinamas", IF(N3&lt;=15,"Pagrindinis", IF(N3&lt;=20, "Aukštesnysis", "Neatliko")) ))</f>
        <v>Patenkinamas</v>
      </c>
      <c r="Q3" s="17">
        <f>IF((COUNTA(J3:M3))&gt;0,(J3/7), "Tuščias")</f>
        <v>0.2857142857142857</v>
      </c>
      <c r="R3" s="17">
        <f>IF((COUNTA(J3:M3))&gt;0,(K3/3), "Tuščias")</f>
        <v>0.33333333333333331</v>
      </c>
      <c r="S3" s="17">
        <f>IF((COUNTA(J3:M3))&gt;0,(L3/5), "Tuščias")</f>
        <v>0.6</v>
      </c>
      <c r="T3" s="17">
        <f>IF((COUNTA(J3:M3))&gt;0,(M3/5), "Tuščias")</f>
        <v>0.2</v>
      </c>
      <c r="U3" s="16">
        <f>IF(N3&lt;=7,1,IF(N3&lt;=10,2, IF(N3&lt;=13,3, IF(N3&lt;=20, 4, "Tuščias")) ))</f>
        <v>1</v>
      </c>
    </row>
    <row r="4" spans="1:21">
      <c r="A4" s="68" t="s">
        <v>134</v>
      </c>
      <c r="B4" s="69">
        <v>808102</v>
      </c>
      <c r="C4" s="69">
        <v>2</v>
      </c>
      <c r="D4" s="70" t="s">
        <v>211</v>
      </c>
      <c r="E4" s="70" t="s">
        <v>212</v>
      </c>
      <c r="F4" s="35" t="s">
        <v>36</v>
      </c>
      <c r="G4" s="35"/>
      <c r="H4" s="35"/>
      <c r="I4" s="35"/>
      <c r="J4" s="3">
        <v>5</v>
      </c>
      <c r="K4" s="3">
        <v>1</v>
      </c>
      <c r="L4" s="3">
        <v>4</v>
      </c>
      <c r="M4" s="3">
        <v>5</v>
      </c>
      <c r="N4" s="16">
        <f t="shared" ref="N4:N45" si="1">IF((COUNTA(J4:M4))&gt;0,(SUM(J4:M4)), "Tuščias")</f>
        <v>15</v>
      </c>
      <c r="O4" s="17">
        <f t="shared" ref="O4:O45" si="2">IF((COUNTA(J4:M4))&gt;0,(N4/20 ), "Tuščias")</f>
        <v>0.75</v>
      </c>
      <c r="P4" s="17" t="str">
        <f t="shared" si="0"/>
        <v>Pagrindinis</v>
      </c>
      <c r="Q4" s="17">
        <f t="shared" ref="Q4:Q45" si="3">IF((COUNTA(J4:M4))&gt;0,(J4/7), "Tuščias")</f>
        <v>0.7142857142857143</v>
      </c>
      <c r="R4" s="17">
        <f t="shared" ref="R4:R45" si="4">IF((COUNTA(J4:M4))&gt;0,(K4/3), "Tuščias")</f>
        <v>0.33333333333333331</v>
      </c>
      <c r="S4" s="17">
        <f t="shared" ref="S4:S45" si="5">IF((COUNTA(J4:M4))&gt;0,(L4/5), "Tuščias")</f>
        <v>0.8</v>
      </c>
      <c r="T4" s="17">
        <f t="shared" ref="T4:T45" si="6">IF((COUNTA(J4:M4))&gt;0,(M4/5), "Tuščias")</f>
        <v>1</v>
      </c>
      <c r="U4" s="16">
        <f t="shared" ref="U4:U45" si="7">IF(N4&lt;=7,1,IF(N4&lt;=10,2, IF(N4&lt;=13,3, IF(N4&lt;=20, 4, "Tuščias")) ))</f>
        <v>4</v>
      </c>
    </row>
    <row r="5" spans="1:21">
      <c r="A5" s="68" t="s">
        <v>134</v>
      </c>
      <c r="B5" s="69">
        <v>808103</v>
      </c>
      <c r="C5" s="69">
        <v>3</v>
      </c>
      <c r="D5" s="70" t="s">
        <v>213</v>
      </c>
      <c r="E5" s="70" t="s">
        <v>214</v>
      </c>
      <c r="F5" s="35" t="s">
        <v>36</v>
      </c>
      <c r="G5" s="35"/>
      <c r="H5" s="35"/>
      <c r="I5" s="35"/>
      <c r="J5" s="3">
        <v>3</v>
      </c>
      <c r="K5" s="3">
        <v>1</v>
      </c>
      <c r="L5" s="3">
        <v>2</v>
      </c>
      <c r="M5" s="3">
        <v>2</v>
      </c>
      <c r="N5" s="16">
        <f t="shared" si="1"/>
        <v>8</v>
      </c>
      <c r="O5" s="17">
        <f t="shared" si="2"/>
        <v>0.4</v>
      </c>
      <c r="P5" s="17" t="str">
        <f t="shared" si="0"/>
        <v>Patenkinamas</v>
      </c>
      <c r="Q5" s="17">
        <f t="shared" si="3"/>
        <v>0.42857142857142855</v>
      </c>
      <c r="R5" s="17">
        <f t="shared" si="4"/>
        <v>0.33333333333333331</v>
      </c>
      <c r="S5" s="17">
        <f t="shared" si="5"/>
        <v>0.4</v>
      </c>
      <c r="T5" s="17">
        <f t="shared" si="6"/>
        <v>0.4</v>
      </c>
      <c r="U5" s="16">
        <f t="shared" si="7"/>
        <v>2</v>
      </c>
    </row>
    <row r="6" spans="1:21">
      <c r="A6" s="68" t="s">
        <v>134</v>
      </c>
      <c r="B6" s="69">
        <v>808104</v>
      </c>
      <c r="C6" s="69">
        <v>4</v>
      </c>
      <c r="D6" s="70" t="s">
        <v>215</v>
      </c>
      <c r="E6" s="70" t="s">
        <v>216</v>
      </c>
      <c r="F6" s="35" t="s">
        <v>32</v>
      </c>
      <c r="G6" s="35"/>
      <c r="H6" s="35"/>
      <c r="I6" s="35"/>
      <c r="J6" s="3">
        <v>2</v>
      </c>
      <c r="K6" s="3">
        <v>1</v>
      </c>
      <c r="L6" s="3">
        <v>1</v>
      </c>
      <c r="M6" s="3">
        <v>0</v>
      </c>
      <c r="N6" s="16">
        <f t="shared" si="1"/>
        <v>4</v>
      </c>
      <c r="O6" s="17">
        <f t="shared" si="2"/>
        <v>0.2</v>
      </c>
      <c r="P6" s="17" t="str">
        <f t="shared" si="0"/>
        <v>Nepatenkinamas</v>
      </c>
      <c r="Q6" s="17">
        <f t="shared" si="3"/>
        <v>0.2857142857142857</v>
      </c>
      <c r="R6" s="17">
        <f t="shared" si="4"/>
        <v>0.33333333333333331</v>
      </c>
      <c r="S6" s="17">
        <f t="shared" si="5"/>
        <v>0.2</v>
      </c>
      <c r="T6" s="17">
        <f t="shared" si="6"/>
        <v>0</v>
      </c>
      <c r="U6" s="16">
        <f t="shared" si="7"/>
        <v>1</v>
      </c>
    </row>
    <row r="7" spans="1:21">
      <c r="A7" s="68" t="s">
        <v>134</v>
      </c>
      <c r="B7" s="69">
        <v>808105</v>
      </c>
      <c r="C7" s="69">
        <v>5</v>
      </c>
      <c r="D7" s="70" t="s">
        <v>120</v>
      </c>
      <c r="E7" s="70" t="s">
        <v>217</v>
      </c>
      <c r="F7" s="35" t="s">
        <v>36</v>
      </c>
      <c r="G7" s="35"/>
      <c r="H7" s="35"/>
      <c r="I7" s="35"/>
      <c r="J7" s="3">
        <v>3</v>
      </c>
      <c r="K7" s="3">
        <v>1</v>
      </c>
      <c r="L7" s="3">
        <v>2</v>
      </c>
      <c r="M7" s="3">
        <v>2</v>
      </c>
      <c r="N7" s="16">
        <f t="shared" si="1"/>
        <v>8</v>
      </c>
      <c r="O7" s="17">
        <f t="shared" si="2"/>
        <v>0.4</v>
      </c>
      <c r="P7" s="17" t="str">
        <f t="shared" si="0"/>
        <v>Patenkinamas</v>
      </c>
      <c r="Q7" s="17">
        <f t="shared" si="3"/>
        <v>0.42857142857142855</v>
      </c>
      <c r="R7" s="17">
        <f t="shared" si="4"/>
        <v>0.33333333333333331</v>
      </c>
      <c r="S7" s="17">
        <f t="shared" si="5"/>
        <v>0.4</v>
      </c>
      <c r="T7" s="17">
        <f t="shared" si="6"/>
        <v>0.4</v>
      </c>
      <c r="U7" s="16">
        <f t="shared" si="7"/>
        <v>2</v>
      </c>
    </row>
    <row r="8" spans="1:21">
      <c r="A8" s="68" t="s">
        <v>134</v>
      </c>
      <c r="B8" s="69">
        <v>808106</v>
      </c>
      <c r="C8" s="69">
        <v>6</v>
      </c>
      <c r="D8" s="70" t="s">
        <v>37</v>
      </c>
      <c r="E8" s="70" t="s">
        <v>217</v>
      </c>
      <c r="F8" s="35" t="s">
        <v>36</v>
      </c>
      <c r="G8" s="35"/>
      <c r="H8" s="35"/>
      <c r="I8" s="35"/>
      <c r="J8" s="3">
        <v>6</v>
      </c>
      <c r="K8" s="3">
        <v>3</v>
      </c>
      <c r="L8" s="3">
        <v>3</v>
      </c>
      <c r="M8" s="3">
        <v>1</v>
      </c>
      <c r="N8" s="16">
        <f t="shared" si="1"/>
        <v>13</v>
      </c>
      <c r="O8" s="17">
        <f t="shared" si="2"/>
        <v>0.65</v>
      </c>
      <c r="P8" s="17" t="str">
        <f t="shared" si="0"/>
        <v>Pagrindinis</v>
      </c>
      <c r="Q8" s="17">
        <f t="shared" si="3"/>
        <v>0.8571428571428571</v>
      </c>
      <c r="R8" s="17">
        <f t="shared" si="4"/>
        <v>1</v>
      </c>
      <c r="S8" s="17">
        <f t="shared" si="5"/>
        <v>0.6</v>
      </c>
      <c r="T8" s="17">
        <f t="shared" si="6"/>
        <v>0.2</v>
      </c>
      <c r="U8" s="16">
        <f t="shared" si="7"/>
        <v>3</v>
      </c>
    </row>
    <row r="9" spans="1:21">
      <c r="A9" s="68" t="s">
        <v>134</v>
      </c>
      <c r="B9" s="69">
        <v>808107</v>
      </c>
      <c r="C9" s="69">
        <v>7</v>
      </c>
      <c r="D9" s="70" t="s">
        <v>218</v>
      </c>
      <c r="E9" s="70" t="s">
        <v>219</v>
      </c>
      <c r="F9" s="35" t="s">
        <v>32</v>
      </c>
      <c r="G9" s="35"/>
      <c r="H9" s="35"/>
      <c r="I9" s="35"/>
      <c r="J9" s="3">
        <v>2</v>
      </c>
      <c r="K9" s="3">
        <v>2</v>
      </c>
      <c r="L9" s="3">
        <v>2</v>
      </c>
      <c r="M9" s="3">
        <v>1</v>
      </c>
      <c r="N9" s="16">
        <f t="shared" si="1"/>
        <v>7</v>
      </c>
      <c r="O9" s="17">
        <f t="shared" si="2"/>
        <v>0.35</v>
      </c>
      <c r="P9" s="17" t="str">
        <f t="shared" si="0"/>
        <v>Patenkinamas</v>
      </c>
      <c r="Q9" s="17">
        <f t="shared" si="3"/>
        <v>0.2857142857142857</v>
      </c>
      <c r="R9" s="17">
        <f t="shared" si="4"/>
        <v>0.66666666666666663</v>
      </c>
      <c r="S9" s="17">
        <f t="shared" si="5"/>
        <v>0.4</v>
      </c>
      <c r="T9" s="17">
        <f t="shared" si="6"/>
        <v>0.2</v>
      </c>
      <c r="U9" s="16">
        <f t="shared" si="7"/>
        <v>1</v>
      </c>
    </row>
    <row r="10" spans="1:21">
      <c r="A10" s="68" t="s">
        <v>134</v>
      </c>
      <c r="B10" s="69">
        <v>808108</v>
      </c>
      <c r="C10" s="69">
        <v>8</v>
      </c>
      <c r="D10" s="70" t="s">
        <v>220</v>
      </c>
      <c r="E10" s="70" t="s">
        <v>221</v>
      </c>
      <c r="F10" s="35" t="s">
        <v>36</v>
      </c>
      <c r="G10" s="35"/>
      <c r="H10" s="35"/>
      <c r="I10" s="35"/>
      <c r="J10" s="3">
        <v>7</v>
      </c>
      <c r="K10" s="3">
        <v>3</v>
      </c>
      <c r="L10" s="3">
        <v>5</v>
      </c>
      <c r="M10" s="3">
        <v>3</v>
      </c>
      <c r="N10" s="16">
        <f t="shared" si="1"/>
        <v>18</v>
      </c>
      <c r="O10" s="17">
        <f t="shared" si="2"/>
        <v>0.9</v>
      </c>
      <c r="P10" s="17" t="str">
        <f t="shared" si="0"/>
        <v>Aukštesnysis</v>
      </c>
      <c r="Q10" s="17">
        <f t="shared" si="3"/>
        <v>1</v>
      </c>
      <c r="R10" s="17">
        <f t="shared" si="4"/>
        <v>1</v>
      </c>
      <c r="S10" s="17">
        <f t="shared" si="5"/>
        <v>1</v>
      </c>
      <c r="T10" s="17">
        <f t="shared" si="6"/>
        <v>0.6</v>
      </c>
      <c r="U10" s="16">
        <f t="shared" si="7"/>
        <v>4</v>
      </c>
    </row>
    <row r="11" spans="1:21">
      <c r="A11" s="68" t="s">
        <v>134</v>
      </c>
      <c r="B11" s="69">
        <v>808109</v>
      </c>
      <c r="C11" s="69">
        <v>9</v>
      </c>
      <c r="D11" s="70" t="s">
        <v>107</v>
      </c>
      <c r="E11" s="70" t="s">
        <v>222</v>
      </c>
      <c r="F11" s="35" t="s">
        <v>36</v>
      </c>
      <c r="G11" s="35"/>
      <c r="H11" s="35"/>
      <c r="I11" s="35"/>
      <c r="J11" s="3">
        <v>7</v>
      </c>
      <c r="K11" s="3">
        <v>2</v>
      </c>
      <c r="L11" s="3">
        <v>5</v>
      </c>
      <c r="M11" s="3">
        <v>3</v>
      </c>
      <c r="N11" s="16">
        <f t="shared" si="1"/>
        <v>17</v>
      </c>
      <c r="O11" s="17">
        <f t="shared" si="2"/>
        <v>0.85</v>
      </c>
      <c r="P11" s="17" t="str">
        <f t="shared" si="0"/>
        <v>Aukštesnysis</v>
      </c>
      <c r="Q11" s="17">
        <f t="shared" si="3"/>
        <v>1</v>
      </c>
      <c r="R11" s="17">
        <f t="shared" si="4"/>
        <v>0.66666666666666663</v>
      </c>
      <c r="S11" s="17">
        <f t="shared" si="5"/>
        <v>1</v>
      </c>
      <c r="T11" s="17">
        <f t="shared" si="6"/>
        <v>0.6</v>
      </c>
      <c r="U11" s="16">
        <f t="shared" si="7"/>
        <v>4</v>
      </c>
    </row>
    <row r="12" spans="1:21">
      <c r="A12" s="68" t="s">
        <v>134</v>
      </c>
      <c r="B12" s="69">
        <v>808110</v>
      </c>
      <c r="C12" s="69">
        <v>10</v>
      </c>
      <c r="D12" s="70" t="s">
        <v>223</v>
      </c>
      <c r="E12" s="70" t="s">
        <v>224</v>
      </c>
      <c r="F12" s="35" t="s">
        <v>32</v>
      </c>
      <c r="G12" s="35"/>
      <c r="H12" s="35"/>
      <c r="I12" s="35"/>
      <c r="J12" s="3">
        <v>7</v>
      </c>
      <c r="K12" s="3">
        <v>3</v>
      </c>
      <c r="L12" s="3">
        <v>5</v>
      </c>
      <c r="M12" s="3">
        <v>3</v>
      </c>
      <c r="N12" s="16">
        <f t="shared" si="1"/>
        <v>18</v>
      </c>
      <c r="O12" s="17">
        <f t="shared" si="2"/>
        <v>0.9</v>
      </c>
      <c r="P12" s="17" t="str">
        <f t="shared" si="0"/>
        <v>Aukštesnysis</v>
      </c>
      <c r="Q12" s="17">
        <f t="shared" si="3"/>
        <v>1</v>
      </c>
      <c r="R12" s="17">
        <f t="shared" si="4"/>
        <v>1</v>
      </c>
      <c r="S12" s="17">
        <f t="shared" si="5"/>
        <v>1</v>
      </c>
      <c r="T12" s="17">
        <f t="shared" si="6"/>
        <v>0.6</v>
      </c>
      <c r="U12" s="16">
        <f t="shared" si="7"/>
        <v>4</v>
      </c>
    </row>
    <row r="13" spans="1:21">
      <c r="A13" s="68" t="s">
        <v>134</v>
      </c>
      <c r="B13" s="69">
        <v>808111</v>
      </c>
      <c r="C13" s="69">
        <v>11</v>
      </c>
      <c r="D13" s="70" t="s">
        <v>113</v>
      </c>
      <c r="E13" s="70" t="s">
        <v>225</v>
      </c>
      <c r="F13" s="35" t="s">
        <v>32</v>
      </c>
      <c r="G13" s="35"/>
      <c r="H13" s="35"/>
      <c r="I13" s="35"/>
      <c r="J13" s="3">
        <v>2</v>
      </c>
      <c r="K13" s="3">
        <v>1</v>
      </c>
      <c r="L13" s="3">
        <v>3</v>
      </c>
      <c r="M13" s="3">
        <v>1</v>
      </c>
      <c r="N13" s="16">
        <f t="shared" si="1"/>
        <v>7</v>
      </c>
      <c r="O13" s="17">
        <f t="shared" si="2"/>
        <v>0.35</v>
      </c>
      <c r="P13" s="17" t="str">
        <f t="shared" si="0"/>
        <v>Patenkinamas</v>
      </c>
      <c r="Q13" s="17">
        <f t="shared" si="3"/>
        <v>0.2857142857142857</v>
      </c>
      <c r="R13" s="17">
        <f t="shared" si="4"/>
        <v>0.33333333333333331</v>
      </c>
      <c r="S13" s="17">
        <f t="shared" si="5"/>
        <v>0.6</v>
      </c>
      <c r="T13" s="17">
        <f t="shared" si="6"/>
        <v>0.2</v>
      </c>
      <c r="U13" s="16">
        <f t="shared" si="7"/>
        <v>1</v>
      </c>
    </row>
    <row r="14" spans="1:21">
      <c r="A14" s="68" t="s">
        <v>134</v>
      </c>
      <c r="B14" s="69">
        <v>808112</v>
      </c>
      <c r="C14" s="69">
        <v>12</v>
      </c>
      <c r="D14" s="70" t="s">
        <v>117</v>
      </c>
      <c r="E14" s="70" t="s">
        <v>226</v>
      </c>
      <c r="F14" s="35" t="s">
        <v>36</v>
      </c>
      <c r="G14" s="35"/>
      <c r="H14" s="35"/>
      <c r="I14" s="35"/>
      <c r="J14" s="3">
        <v>2</v>
      </c>
      <c r="K14" s="3">
        <v>2</v>
      </c>
      <c r="L14" s="3">
        <v>3</v>
      </c>
      <c r="M14" s="3">
        <v>2</v>
      </c>
      <c r="N14" s="16">
        <f t="shared" si="1"/>
        <v>9</v>
      </c>
      <c r="O14" s="17">
        <f t="shared" si="2"/>
        <v>0.45</v>
      </c>
      <c r="P14" s="17" t="str">
        <f t="shared" si="0"/>
        <v>Pagrindinis</v>
      </c>
      <c r="Q14" s="17">
        <f t="shared" si="3"/>
        <v>0.2857142857142857</v>
      </c>
      <c r="R14" s="17">
        <f t="shared" si="4"/>
        <v>0.66666666666666663</v>
      </c>
      <c r="S14" s="17">
        <f t="shared" si="5"/>
        <v>0.6</v>
      </c>
      <c r="T14" s="17">
        <f t="shared" si="6"/>
        <v>0.4</v>
      </c>
      <c r="U14" s="16">
        <f t="shared" si="7"/>
        <v>2</v>
      </c>
    </row>
    <row r="15" spans="1:21">
      <c r="A15" s="68" t="s">
        <v>134</v>
      </c>
      <c r="B15" s="69">
        <v>808113</v>
      </c>
      <c r="C15" s="69">
        <v>13</v>
      </c>
      <c r="D15" s="70" t="s">
        <v>227</v>
      </c>
      <c r="E15" s="70" t="s">
        <v>228</v>
      </c>
      <c r="F15" s="35" t="s">
        <v>36</v>
      </c>
      <c r="G15" s="35"/>
      <c r="H15" s="35"/>
      <c r="I15" s="35"/>
      <c r="J15" s="3">
        <v>6</v>
      </c>
      <c r="K15" s="3">
        <v>3</v>
      </c>
      <c r="L15" s="3">
        <v>4</v>
      </c>
      <c r="M15" s="3">
        <v>3</v>
      </c>
      <c r="N15" s="16">
        <f t="shared" si="1"/>
        <v>16</v>
      </c>
      <c r="O15" s="17">
        <f t="shared" si="2"/>
        <v>0.8</v>
      </c>
      <c r="P15" s="17" t="str">
        <f t="shared" si="0"/>
        <v>Aukštesnysis</v>
      </c>
      <c r="Q15" s="17">
        <f t="shared" si="3"/>
        <v>0.8571428571428571</v>
      </c>
      <c r="R15" s="17">
        <f t="shared" si="4"/>
        <v>1</v>
      </c>
      <c r="S15" s="17">
        <f t="shared" si="5"/>
        <v>0.8</v>
      </c>
      <c r="T15" s="17">
        <f t="shared" si="6"/>
        <v>0.6</v>
      </c>
      <c r="U15" s="16">
        <f t="shared" si="7"/>
        <v>4</v>
      </c>
    </row>
    <row r="16" spans="1:21">
      <c r="A16" s="68" t="s">
        <v>134</v>
      </c>
      <c r="B16" s="69">
        <v>808114</v>
      </c>
      <c r="C16" s="69">
        <v>14</v>
      </c>
      <c r="D16" s="70" t="s">
        <v>229</v>
      </c>
      <c r="E16" s="70" t="s">
        <v>230</v>
      </c>
      <c r="F16" s="35" t="s">
        <v>36</v>
      </c>
      <c r="G16" s="35"/>
      <c r="H16" s="35"/>
      <c r="I16" s="35"/>
      <c r="J16" s="3">
        <v>5</v>
      </c>
      <c r="K16" s="3">
        <v>2</v>
      </c>
      <c r="L16" s="3">
        <v>3</v>
      </c>
      <c r="M16" s="3">
        <v>3</v>
      </c>
      <c r="N16" s="16">
        <f t="shared" si="1"/>
        <v>13</v>
      </c>
      <c r="O16" s="17">
        <f t="shared" si="2"/>
        <v>0.65</v>
      </c>
      <c r="P16" s="17" t="str">
        <f t="shared" si="0"/>
        <v>Pagrindinis</v>
      </c>
      <c r="Q16" s="17">
        <f t="shared" si="3"/>
        <v>0.7142857142857143</v>
      </c>
      <c r="R16" s="17">
        <f t="shared" si="4"/>
        <v>0.66666666666666663</v>
      </c>
      <c r="S16" s="17">
        <f t="shared" si="5"/>
        <v>0.6</v>
      </c>
      <c r="T16" s="17">
        <f t="shared" si="6"/>
        <v>0.6</v>
      </c>
      <c r="U16" s="16">
        <f t="shared" si="7"/>
        <v>3</v>
      </c>
    </row>
    <row r="17" spans="1:21">
      <c r="A17" s="68" t="s">
        <v>134</v>
      </c>
      <c r="B17" s="69">
        <v>808115</v>
      </c>
      <c r="C17" s="69">
        <v>15</v>
      </c>
      <c r="D17" s="70" t="s">
        <v>231</v>
      </c>
      <c r="E17" s="70" t="s">
        <v>232</v>
      </c>
      <c r="F17" s="35" t="s">
        <v>32</v>
      </c>
      <c r="G17" s="35"/>
      <c r="H17" s="35"/>
      <c r="I17" s="35"/>
      <c r="J17" s="3">
        <v>2</v>
      </c>
      <c r="K17" s="3">
        <v>2</v>
      </c>
      <c r="L17" s="3">
        <v>2</v>
      </c>
      <c r="M17" s="3">
        <v>1</v>
      </c>
      <c r="N17" s="16">
        <f t="shared" si="1"/>
        <v>7</v>
      </c>
      <c r="O17" s="17">
        <f t="shared" si="2"/>
        <v>0.35</v>
      </c>
      <c r="P17" s="17" t="str">
        <f t="shared" si="0"/>
        <v>Patenkinamas</v>
      </c>
      <c r="Q17" s="17">
        <f t="shared" si="3"/>
        <v>0.2857142857142857</v>
      </c>
      <c r="R17" s="17">
        <f t="shared" si="4"/>
        <v>0.66666666666666663</v>
      </c>
      <c r="S17" s="17">
        <f t="shared" si="5"/>
        <v>0.4</v>
      </c>
      <c r="T17" s="17">
        <f t="shared" si="6"/>
        <v>0.2</v>
      </c>
      <c r="U17" s="16">
        <f t="shared" si="7"/>
        <v>1</v>
      </c>
    </row>
    <row r="18" spans="1:21">
      <c r="A18" s="68" t="s">
        <v>134</v>
      </c>
      <c r="B18" s="69">
        <v>808116</v>
      </c>
      <c r="C18" s="69">
        <v>16</v>
      </c>
      <c r="D18" s="70" t="s">
        <v>233</v>
      </c>
      <c r="E18" s="70" t="s">
        <v>234</v>
      </c>
      <c r="F18" s="35" t="s">
        <v>32</v>
      </c>
      <c r="G18" s="35"/>
      <c r="H18" s="35"/>
      <c r="I18" s="35"/>
      <c r="J18" s="3">
        <v>5</v>
      </c>
      <c r="K18" s="3">
        <v>3</v>
      </c>
      <c r="L18" s="3">
        <v>4</v>
      </c>
      <c r="M18" s="3">
        <v>3</v>
      </c>
      <c r="N18" s="16">
        <f t="shared" si="1"/>
        <v>15</v>
      </c>
      <c r="O18" s="17">
        <f t="shared" si="2"/>
        <v>0.75</v>
      </c>
      <c r="P18" s="17" t="str">
        <f t="shared" si="0"/>
        <v>Pagrindinis</v>
      </c>
      <c r="Q18" s="17">
        <f t="shared" si="3"/>
        <v>0.7142857142857143</v>
      </c>
      <c r="R18" s="17">
        <f t="shared" si="4"/>
        <v>1</v>
      </c>
      <c r="S18" s="17">
        <f t="shared" si="5"/>
        <v>0.8</v>
      </c>
      <c r="T18" s="17">
        <f t="shared" si="6"/>
        <v>0.6</v>
      </c>
      <c r="U18" s="16">
        <f t="shared" si="7"/>
        <v>4</v>
      </c>
    </row>
    <row r="19" spans="1:21">
      <c r="A19" s="68" t="s">
        <v>134</v>
      </c>
      <c r="B19" s="69">
        <v>808117</v>
      </c>
      <c r="C19" s="69">
        <v>17</v>
      </c>
      <c r="D19" s="70" t="s">
        <v>235</v>
      </c>
      <c r="E19" s="70" t="s">
        <v>236</v>
      </c>
      <c r="F19" s="35" t="s">
        <v>32</v>
      </c>
      <c r="G19" s="35"/>
      <c r="H19" s="35"/>
      <c r="I19" s="35"/>
      <c r="J19" s="3">
        <v>3</v>
      </c>
      <c r="K19" s="3">
        <v>2</v>
      </c>
      <c r="L19" s="3">
        <v>2</v>
      </c>
      <c r="M19" s="3">
        <v>1</v>
      </c>
      <c r="N19" s="16">
        <f t="shared" si="1"/>
        <v>8</v>
      </c>
      <c r="O19" s="17">
        <f t="shared" si="2"/>
        <v>0.4</v>
      </c>
      <c r="P19" s="17" t="str">
        <f t="shared" si="0"/>
        <v>Patenkinamas</v>
      </c>
      <c r="Q19" s="17">
        <f t="shared" si="3"/>
        <v>0.42857142857142855</v>
      </c>
      <c r="R19" s="17">
        <f t="shared" si="4"/>
        <v>0.66666666666666663</v>
      </c>
      <c r="S19" s="17">
        <f t="shared" si="5"/>
        <v>0.4</v>
      </c>
      <c r="T19" s="17">
        <f t="shared" si="6"/>
        <v>0.2</v>
      </c>
      <c r="U19" s="16">
        <f t="shared" si="7"/>
        <v>2</v>
      </c>
    </row>
    <row r="20" spans="1:21">
      <c r="A20" s="68" t="s">
        <v>134</v>
      </c>
      <c r="B20" s="69">
        <v>808118</v>
      </c>
      <c r="C20" s="69">
        <v>18</v>
      </c>
      <c r="D20" s="70" t="s">
        <v>237</v>
      </c>
      <c r="E20" s="70" t="s">
        <v>111</v>
      </c>
      <c r="F20" s="35" t="s">
        <v>32</v>
      </c>
      <c r="G20" s="35"/>
      <c r="H20" s="35"/>
      <c r="I20" s="35"/>
      <c r="J20" s="3"/>
      <c r="K20" s="3"/>
      <c r="L20" s="3"/>
      <c r="M20" s="3"/>
      <c r="N20" s="16" t="str">
        <f t="shared" si="1"/>
        <v>Tuščias</v>
      </c>
      <c r="O20" s="17" t="str">
        <f t="shared" si="2"/>
        <v>Tuščias</v>
      </c>
      <c r="P20" s="17" t="str">
        <f t="shared" si="0"/>
        <v>Neatliko</v>
      </c>
      <c r="Q20" s="17" t="str">
        <f t="shared" si="3"/>
        <v>Tuščias</v>
      </c>
      <c r="R20" s="17" t="str">
        <f t="shared" si="4"/>
        <v>Tuščias</v>
      </c>
      <c r="S20" s="17" t="str">
        <f t="shared" si="5"/>
        <v>Tuščias</v>
      </c>
      <c r="T20" s="17" t="str">
        <f t="shared" si="6"/>
        <v>Tuščias</v>
      </c>
      <c r="U20" s="16" t="str">
        <f t="shared" si="7"/>
        <v>Tuščias</v>
      </c>
    </row>
    <row r="21" spans="1:21">
      <c r="A21" s="68" t="s">
        <v>134</v>
      </c>
      <c r="B21" s="69">
        <v>808119</v>
      </c>
      <c r="C21" s="69">
        <v>19</v>
      </c>
      <c r="D21" s="70" t="s">
        <v>238</v>
      </c>
      <c r="E21" s="70" t="s">
        <v>239</v>
      </c>
      <c r="F21" s="35" t="s">
        <v>32</v>
      </c>
      <c r="G21" s="35"/>
      <c r="H21" s="35"/>
      <c r="I21" s="35"/>
      <c r="J21" s="3">
        <v>2</v>
      </c>
      <c r="K21" s="3">
        <v>2</v>
      </c>
      <c r="L21" s="3">
        <v>3</v>
      </c>
      <c r="M21" s="3">
        <v>2</v>
      </c>
      <c r="N21" s="16">
        <f t="shared" si="1"/>
        <v>9</v>
      </c>
      <c r="O21" s="17">
        <f t="shared" si="2"/>
        <v>0.45</v>
      </c>
      <c r="P21" s="17" t="str">
        <f t="shared" si="0"/>
        <v>Pagrindinis</v>
      </c>
      <c r="Q21" s="17">
        <f t="shared" si="3"/>
        <v>0.2857142857142857</v>
      </c>
      <c r="R21" s="17">
        <f t="shared" si="4"/>
        <v>0.66666666666666663</v>
      </c>
      <c r="S21" s="17">
        <f t="shared" si="5"/>
        <v>0.6</v>
      </c>
      <c r="T21" s="17">
        <f t="shared" si="6"/>
        <v>0.4</v>
      </c>
      <c r="U21" s="16">
        <f t="shared" si="7"/>
        <v>2</v>
      </c>
    </row>
    <row r="22" spans="1:21">
      <c r="A22" s="68" t="s">
        <v>134</v>
      </c>
      <c r="B22" s="69">
        <v>808120</v>
      </c>
      <c r="C22" s="69">
        <v>20</v>
      </c>
      <c r="D22" s="70" t="s">
        <v>109</v>
      </c>
      <c r="E22" s="70" t="s">
        <v>240</v>
      </c>
      <c r="F22" s="35" t="s">
        <v>36</v>
      </c>
      <c r="G22" s="35"/>
      <c r="H22" s="35"/>
      <c r="I22" s="35"/>
      <c r="J22" s="3">
        <v>2</v>
      </c>
      <c r="K22" s="3">
        <v>2</v>
      </c>
      <c r="L22" s="3">
        <v>2</v>
      </c>
      <c r="M22" s="3">
        <v>2</v>
      </c>
      <c r="N22" s="16">
        <f t="shared" si="1"/>
        <v>8</v>
      </c>
      <c r="O22" s="17">
        <f t="shared" si="2"/>
        <v>0.4</v>
      </c>
      <c r="P22" s="17" t="str">
        <f t="shared" si="0"/>
        <v>Patenkinamas</v>
      </c>
      <c r="Q22" s="17">
        <f t="shared" si="3"/>
        <v>0.2857142857142857</v>
      </c>
      <c r="R22" s="17">
        <f t="shared" si="4"/>
        <v>0.66666666666666663</v>
      </c>
      <c r="S22" s="17">
        <f t="shared" si="5"/>
        <v>0.4</v>
      </c>
      <c r="T22" s="17">
        <f t="shared" si="6"/>
        <v>0.4</v>
      </c>
      <c r="U22" s="16">
        <f t="shared" si="7"/>
        <v>2</v>
      </c>
    </row>
    <row r="23" spans="1:21">
      <c r="A23" s="68" t="s">
        <v>134</v>
      </c>
      <c r="B23" s="69">
        <v>808121</v>
      </c>
      <c r="C23" s="69">
        <v>21</v>
      </c>
      <c r="D23" s="70" t="s">
        <v>241</v>
      </c>
      <c r="E23" s="70" t="s">
        <v>242</v>
      </c>
      <c r="F23" s="35" t="s">
        <v>32</v>
      </c>
      <c r="G23" s="35"/>
      <c r="H23" s="35"/>
      <c r="I23" s="35"/>
      <c r="J23" s="3">
        <v>2</v>
      </c>
      <c r="K23" s="3">
        <v>2</v>
      </c>
      <c r="L23" s="3">
        <v>2</v>
      </c>
      <c r="M23" s="3">
        <v>1</v>
      </c>
      <c r="N23" s="16">
        <f t="shared" si="1"/>
        <v>7</v>
      </c>
      <c r="O23" s="17">
        <f t="shared" si="2"/>
        <v>0.35</v>
      </c>
      <c r="P23" s="17" t="str">
        <f t="shared" si="0"/>
        <v>Patenkinamas</v>
      </c>
      <c r="Q23" s="17">
        <f t="shared" si="3"/>
        <v>0.2857142857142857</v>
      </c>
      <c r="R23" s="17">
        <f t="shared" si="4"/>
        <v>0.66666666666666663</v>
      </c>
      <c r="S23" s="17">
        <f t="shared" si="5"/>
        <v>0.4</v>
      </c>
      <c r="T23" s="17">
        <f t="shared" si="6"/>
        <v>0.2</v>
      </c>
      <c r="U23" s="16">
        <f t="shared" si="7"/>
        <v>1</v>
      </c>
    </row>
    <row r="24" spans="1:21">
      <c r="A24" s="68" t="s">
        <v>134</v>
      </c>
      <c r="B24" s="69">
        <v>808122</v>
      </c>
      <c r="C24" s="69">
        <v>22</v>
      </c>
      <c r="D24" s="70" t="s">
        <v>243</v>
      </c>
      <c r="E24" s="70" t="s">
        <v>244</v>
      </c>
      <c r="F24" s="35" t="s">
        <v>36</v>
      </c>
      <c r="G24" s="35"/>
      <c r="H24" s="35"/>
      <c r="I24" s="35"/>
      <c r="J24" s="3">
        <v>3</v>
      </c>
      <c r="K24" s="3">
        <v>2</v>
      </c>
      <c r="L24" s="3">
        <v>3</v>
      </c>
      <c r="M24" s="3">
        <v>2</v>
      </c>
      <c r="N24" s="16">
        <f t="shared" si="1"/>
        <v>10</v>
      </c>
      <c r="O24" s="17">
        <f t="shared" si="2"/>
        <v>0.5</v>
      </c>
      <c r="P24" s="17" t="str">
        <f t="shared" si="0"/>
        <v>Pagrindinis</v>
      </c>
      <c r="Q24" s="17">
        <f t="shared" si="3"/>
        <v>0.42857142857142855</v>
      </c>
      <c r="R24" s="17">
        <f t="shared" si="4"/>
        <v>0.66666666666666663</v>
      </c>
      <c r="S24" s="17">
        <f t="shared" si="5"/>
        <v>0.6</v>
      </c>
      <c r="T24" s="17">
        <f t="shared" si="6"/>
        <v>0.4</v>
      </c>
      <c r="U24" s="16">
        <f t="shared" si="7"/>
        <v>2</v>
      </c>
    </row>
    <row r="25" spans="1:21">
      <c r="A25" s="68" t="s">
        <v>134</v>
      </c>
      <c r="B25" s="69">
        <v>808123</v>
      </c>
      <c r="C25" s="69">
        <v>23</v>
      </c>
      <c r="D25" s="70" t="s">
        <v>33</v>
      </c>
      <c r="E25" s="70" t="s">
        <v>245</v>
      </c>
      <c r="F25" s="35" t="s">
        <v>32</v>
      </c>
      <c r="G25" s="35"/>
      <c r="H25" s="35"/>
      <c r="I25" s="35"/>
      <c r="J25" s="3">
        <v>7</v>
      </c>
      <c r="K25" s="3">
        <v>2</v>
      </c>
      <c r="L25" s="3">
        <v>5</v>
      </c>
      <c r="M25" s="3">
        <v>3</v>
      </c>
      <c r="N25" s="16">
        <f t="shared" si="1"/>
        <v>17</v>
      </c>
      <c r="O25" s="17">
        <f t="shared" si="2"/>
        <v>0.85</v>
      </c>
      <c r="P25" s="17" t="str">
        <f t="shared" si="0"/>
        <v>Aukštesnysis</v>
      </c>
      <c r="Q25" s="17">
        <f t="shared" si="3"/>
        <v>1</v>
      </c>
      <c r="R25" s="17">
        <f t="shared" si="4"/>
        <v>0.66666666666666663</v>
      </c>
      <c r="S25" s="17">
        <f t="shared" si="5"/>
        <v>1</v>
      </c>
      <c r="T25" s="17">
        <f t="shared" si="6"/>
        <v>0.6</v>
      </c>
      <c r="U25" s="16">
        <f t="shared" si="7"/>
        <v>4</v>
      </c>
    </row>
    <row r="26" spans="1:21">
      <c r="A26" s="68" t="s">
        <v>134</v>
      </c>
      <c r="B26" s="69">
        <v>808124</v>
      </c>
      <c r="C26" s="69">
        <v>24</v>
      </c>
      <c r="D26" s="70" t="s">
        <v>246</v>
      </c>
      <c r="E26" s="70" t="s">
        <v>247</v>
      </c>
      <c r="F26" s="35" t="s">
        <v>32</v>
      </c>
      <c r="G26" s="35"/>
      <c r="H26" s="35"/>
      <c r="I26" s="35"/>
      <c r="J26" s="3">
        <v>3</v>
      </c>
      <c r="K26" s="3">
        <v>2</v>
      </c>
      <c r="L26" s="3">
        <v>2</v>
      </c>
      <c r="M26" s="3">
        <v>1</v>
      </c>
      <c r="N26" s="16">
        <f t="shared" si="1"/>
        <v>8</v>
      </c>
      <c r="O26" s="17">
        <f t="shared" si="2"/>
        <v>0.4</v>
      </c>
      <c r="P26" s="17" t="str">
        <f t="shared" si="0"/>
        <v>Patenkinamas</v>
      </c>
      <c r="Q26" s="17">
        <f t="shared" si="3"/>
        <v>0.42857142857142855</v>
      </c>
      <c r="R26" s="17">
        <f t="shared" si="4"/>
        <v>0.66666666666666663</v>
      </c>
      <c r="S26" s="17">
        <f t="shared" si="5"/>
        <v>0.4</v>
      </c>
      <c r="T26" s="17">
        <f t="shared" si="6"/>
        <v>0.2</v>
      </c>
      <c r="U26" s="16">
        <f t="shared" si="7"/>
        <v>2</v>
      </c>
    </row>
    <row r="27" spans="1:21">
      <c r="A27" s="68" t="s">
        <v>134</v>
      </c>
      <c r="B27" s="69">
        <v>808125</v>
      </c>
      <c r="C27" s="69">
        <v>25</v>
      </c>
      <c r="D27" s="70" t="s">
        <v>33</v>
      </c>
      <c r="E27" s="70" t="s">
        <v>248</v>
      </c>
      <c r="F27" s="35" t="s">
        <v>32</v>
      </c>
      <c r="G27" s="35"/>
      <c r="H27" s="35"/>
      <c r="I27" s="35"/>
      <c r="J27" s="3">
        <v>5</v>
      </c>
      <c r="K27" s="3">
        <v>4</v>
      </c>
      <c r="L27" s="3">
        <v>4</v>
      </c>
      <c r="M27" s="3">
        <v>3</v>
      </c>
      <c r="N27" s="16">
        <f t="shared" si="1"/>
        <v>16</v>
      </c>
      <c r="O27" s="17">
        <f t="shared" si="2"/>
        <v>0.8</v>
      </c>
      <c r="P27" s="17" t="str">
        <f t="shared" si="0"/>
        <v>Aukštesnysis</v>
      </c>
      <c r="Q27" s="17">
        <f t="shared" si="3"/>
        <v>0.7142857142857143</v>
      </c>
      <c r="R27" s="17">
        <f t="shared" si="4"/>
        <v>1.3333333333333333</v>
      </c>
      <c r="S27" s="17">
        <f t="shared" si="5"/>
        <v>0.8</v>
      </c>
      <c r="T27" s="17">
        <f t="shared" si="6"/>
        <v>0.6</v>
      </c>
      <c r="U27" s="16">
        <f t="shared" si="7"/>
        <v>4</v>
      </c>
    </row>
    <row r="28" spans="1:21">
      <c r="A28" s="68" t="s">
        <v>134</v>
      </c>
      <c r="B28" s="69">
        <v>808126</v>
      </c>
      <c r="C28" s="69">
        <v>26</v>
      </c>
      <c r="D28" s="70" t="s">
        <v>33</v>
      </c>
      <c r="E28" s="70" t="s">
        <v>249</v>
      </c>
      <c r="F28" s="35" t="s">
        <v>32</v>
      </c>
      <c r="G28" s="35"/>
      <c r="H28" s="35"/>
      <c r="I28" s="35"/>
      <c r="J28" s="3"/>
      <c r="K28" s="3"/>
      <c r="L28" s="3"/>
      <c r="M28" s="3"/>
      <c r="N28" s="16" t="str">
        <f t="shared" si="1"/>
        <v>Tuščias</v>
      </c>
      <c r="O28" s="17" t="str">
        <f t="shared" si="2"/>
        <v>Tuščias</v>
      </c>
      <c r="P28" s="17" t="str">
        <f t="shared" si="0"/>
        <v>Neatliko</v>
      </c>
      <c r="Q28" s="17" t="str">
        <f t="shared" si="3"/>
        <v>Tuščias</v>
      </c>
      <c r="R28" s="17" t="str">
        <f t="shared" si="4"/>
        <v>Tuščias</v>
      </c>
      <c r="S28" s="17" t="str">
        <f t="shared" si="5"/>
        <v>Tuščias</v>
      </c>
      <c r="T28" s="17" t="str">
        <f t="shared" si="6"/>
        <v>Tuščias</v>
      </c>
      <c r="U28" s="16" t="str">
        <f t="shared" si="7"/>
        <v>Tuščias</v>
      </c>
    </row>
    <row r="29" spans="1:21">
      <c r="A29" s="68" t="s">
        <v>134</v>
      </c>
      <c r="B29" s="69">
        <v>808127</v>
      </c>
      <c r="C29" s="69">
        <v>27</v>
      </c>
      <c r="D29" s="70" t="s">
        <v>215</v>
      </c>
      <c r="E29" s="70" t="s">
        <v>250</v>
      </c>
      <c r="F29" s="35" t="s">
        <v>32</v>
      </c>
      <c r="G29" s="35"/>
      <c r="H29" s="35"/>
      <c r="I29" s="35"/>
      <c r="J29" s="3">
        <v>2</v>
      </c>
      <c r="K29" s="3">
        <v>1</v>
      </c>
      <c r="L29" s="3">
        <v>1</v>
      </c>
      <c r="M29" s="3">
        <v>0</v>
      </c>
      <c r="N29" s="16">
        <f t="shared" si="1"/>
        <v>4</v>
      </c>
      <c r="O29" s="17">
        <f t="shared" si="2"/>
        <v>0.2</v>
      </c>
      <c r="P29" s="17" t="str">
        <f t="shared" si="0"/>
        <v>Nepatenkinamas</v>
      </c>
      <c r="Q29" s="17">
        <f t="shared" si="3"/>
        <v>0.2857142857142857</v>
      </c>
      <c r="R29" s="17">
        <f t="shared" si="4"/>
        <v>0.33333333333333331</v>
      </c>
      <c r="S29" s="17">
        <f t="shared" si="5"/>
        <v>0.2</v>
      </c>
      <c r="T29" s="17">
        <f t="shared" si="6"/>
        <v>0</v>
      </c>
      <c r="U29" s="16">
        <f t="shared" si="7"/>
        <v>1</v>
      </c>
    </row>
    <row r="30" spans="1:21">
      <c r="A30" s="68" t="s">
        <v>134</v>
      </c>
      <c r="B30" s="69">
        <v>808128</v>
      </c>
      <c r="C30" s="69">
        <v>28</v>
      </c>
      <c r="D30" s="70" t="s">
        <v>251</v>
      </c>
      <c r="E30" s="70" t="s">
        <v>252</v>
      </c>
      <c r="F30" s="35" t="s">
        <v>36</v>
      </c>
      <c r="G30" s="35"/>
      <c r="H30" s="35"/>
      <c r="I30" s="35"/>
      <c r="J30" s="3">
        <v>3</v>
      </c>
      <c r="K30" s="3">
        <v>0</v>
      </c>
      <c r="L30" s="3">
        <v>2</v>
      </c>
      <c r="M30" s="3">
        <v>2</v>
      </c>
      <c r="N30" s="16">
        <f t="shared" si="1"/>
        <v>7</v>
      </c>
      <c r="O30" s="17">
        <f t="shared" si="2"/>
        <v>0.35</v>
      </c>
      <c r="P30" s="17" t="str">
        <f t="shared" si="0"/>
        <v>Patenkinamas</v>
      </c>
      <c r="Q30" s="17">
        <f t="shared" si="3"/>
        <v>0.42857142857142855</v>
      </c>
      <c r="R30" s="17">
        <f t="shared" si="4"/>
        <v>0</v>
      </c>
      <c r="S30" s="17">
        <f t="shared" si="5"/>
        <v>0.4</v>
      </c>
      <c r="T30" s="17">
        <f t="shared" si="6"/>
        <v>0.4</v>
      </c>
      <c r="U30" s="16">
        <f t="shared" si="7"/>
        <v>1</v>
      </c>
    </row>
    <row r="31" spans="1:21">
      <c r="A31" s="68" t="s">
        <v>134</v>
      </c>
      <c r="B31" s="69">
        <v>808129</v>
      </c>
      <c r="C31" s="69">
        <v>29</v>
      </c>
      <c r="D31" s="70" t="s">
        <v>253</v>
      </c>
      <c r="E31" s="70" t="s">
        <v>254</v>
      </c>
      <c r="F31" s="35" t="s">
        <v>36</v>
      </c>
      <c r="G31" s="35"/>
      <c r="H31" s="35"/>
      <c r="I31" s="35"/>
      <c r="J31" s="3">
        <v>4</v>
      </c>
      <c r="K31" s="3">
        <v>3</v>
      </c>
      <c r="L31" s="3">
        <v>4</v>
      </c>
      <c r="M31" s="3">
        <v>2</v>
      </c>
      <c r="N31" s="16">
        <f t="shared" si="1"/>
        <v>13</v>
      </c>
      <c r="O31" s="17">
        <f t="shared" si="2"/>
        <v>0.65</v>
      </c>
      <c r="P31" s="17" t="str">
        <f t="shared" si="0"/>
        <v>Pagrindinis</v>
      </c>
      <c r="Q31" s="17">
        <f t="shared" si="3"/>
        <v>0.5714285714285714</v>
      </c>
      <c r="R31" s="17">
        <f t="shared" si="4"/>
        <v>1</v>
      </c>
      <c r="S31" s="17">
        <f t="shared" si="5"/>
        <v>0.8</v>
      </c>
      <c r="T31" s="17">
        <f t="shared" si="6"/>
        <v>0.4</v>
      </c>
      <c r="U31" s="16">
        <f t="shared" si="7"/>
        <v>3</v>
      </c>
    </row>
    <row r="32" spans="1:21">
      <c r="A32" s="68" t="s">
        <v>134</v>
      </c>
      <c r="B32" s="69">
        <v>808130</v>
      </c>
      <c r="C32" s="69">
        <v>30</v>
      </c>
      <c r="D32" s="70" t="s">
        <v>255</v>
      </c>
      <c r="E32" s="70" t="s">
        <v>256</v>
      </c>
      <c r="F32" s="35" t="s">
        <v>32</v>
      </c>
      <c r="G32" s="35"/>
      <c r="H32" s="35"/>
      <c r="I32" s="35"/>
      <c r="J32" s="3">
        <v>3</v>
      </c>
      <c r="K32" s="3">
        <v>2</v>
      </c>
      <c r="L32" s="3">
        <v>3</v>
      </c>
      <c r="M32" s="3">
        <v>1</v>
      </c>
      <c r="N32" s="16">
        <f t="shared" si="1"/>
        <v>9</v>
      </c>
      <c r="O32" s="17">
        <f t="shared" si="2"/>
        <v>0.45</v>
      </c>
      <c r="P32" s="17" t="str">
        <f t="shared" si="0"/>
        <v>Pagrindinis</v>
      </c>
      <c r="Q32" s="17">
        <f t="shared" si="3"/>
        <v>0.42857142857142855</v>
      </c>
      <c r="R32" s="17">
        <f t="shared" si="4"/>
        <v>0.66666666666666663</v>
      </c>
      <c r="S32" s="17">
        <f t="shared" si="5"/>
        <v>0.6</v>
      </c>
      <c r="T32" s="17">
        <f t="shared" si="6"/>
        <v>0.2</v>
      </c>
      <c r="U32" s="16">
        <f t="shared" si="7"/>
        <v>2</v>
      </c>
    </row>
    <row r="33" spans="1:21">
      <c r="A33" s="68" t="s">
        <v>134</v>
      </c>
      <c r="B33" s="69">
        <v>808131</v>
      </c>
      <c r="C33" s="69">
        <v>31</v>
      </c>
      <c r="D33" s="70" t="s">
        <v>257</v>
      </c>
      <c r="E33" s="70" t="s">
        <v>258</v>
      </c>
      <c r="F33" s="35" t="s">
        <v>36</v>
      </c>
      <c r="G33" s="35"/>
      <c r="H33" s="35"/>
      <c r="I33" s="35"/>
      <c r="J33" s="3">
        <v>2</v>
      </c>
      <c r="K33" s="3">
        <v>3</v>
      </c>
      <c r="L33" s="3">
        <v>3</v>
      </c>
      <c r="M33" s="3">
        <v>2</v>
      </c>
      <c r="N33" s="16">
        <f t="shared" si="1"/>
        <v>10</v>
      </c>
      <c r="O33" s="17">
        <f t="shared" si="2"/>
        <v>0.5</v>
      </c>
      <c r="P33" s="17" t="str">
        <f t="shared" si="0"/>
        <v>Pagrindinis</v>
      </c>
      <c r="Q33" s="17">
        <f t="shared" si="3"/>
        <v>0.2857142857142857</v>
      </c>
      <c r="R33" s="17">
        <f t="shared" si="4"/>
        <v>1</v>
      </c>
      <c r="S33" s="17">
        <f t="shared" si="5"/>
        <v>0.6</v>
      </c>
      <c r="T33" s="17">
        <f t="shared" si="6"/>
        <v>0.4</v>
      </c>
      <c r="U33" s="16">
        <f t="shared" si="7"/>
        <v>2</v>
      </c>
    </row>
    <row r="34" spans="1:21">
      <c r="A34" s="68" t="s">
        <v>135</v>
      </c>
      <c r="B34" s="69">
        <v>808201</v>
      </c>
      <c r="C34" s="69">
        <v>1</v>
      </c>
      <c r="D34" s="70" t="s">
        <v>259</v>
      </c>
      <c r="E34" s="70" t="s">
        <v>260</v>
      </c>
      <c r="F34" s="35" t="s">
        <v>32</v>
      </c>
      <c r="G34" s="35"/>
      <c r="H34" s="35"/>
      <c r="I34" s="35"/>
      <c r="J34" s="3">
        <v>2</v>
      </c>
      <c r="K34" s="3">
        <v>1</v>
      </c>
      <c r="L34" s="3">
        <v>1</v>
      </c>
      <c r="M34" s="3">
        <v>0</v>
      </c>
      <c r="N34" s="16">
        <f t="shared" si="1"/>
        <v>4</v>
      </c>
      <c r="O34" s="17">
        <f t="shared" si="2"/>
        <v>0.2</v>
      </c>
      <c r="P34" s="17" t="str">
        <f t="shared" si="0"/>
        <v>Nepatenkinamas</v>
      </c>
      <c r="Q34" s="17">
        <f t="shared" si="3"/>
        <v>0.2857142857142857</v>
      </c>
      <c r="R34" s="17">
        <f t="shared" si="4"/>
        <v>0.33333333333333331</v>
      </c>
      <c r="S34" s="17">
        <f t="shared" si="5"/>
        <v>0.2</v>
      </c>
      <c r="T34" s="17">
        <f t="shared" si="6"/>
        <v>0</v>
      </c>
      <c r="U34" s="16">
        <f t="shared" si="7"/>
        <v>1</v>
      </c>
    </row>
    <row r="35" spans="1:21">
      <c r="A35" s="68" t="s">
        <v>135</v>
      </c>
      <c r="B35" s="69">
        <v>808202</v>
      </c>
      <c r="C35" s="69">
        <v>2</v>
      </c>
      <c r="D35" s="70" t="s">
        <v>261</v>
      </c>
      <c r="E35" s="70" t="s">
        <v>262</v>
      </c>
      <c r="F35" s="35" t="s">
        <v>36</v>
      </c>
      <c r="G35" s="35"/>
      <c r="H35" s="35"/>
      <c r="I35" s="35"/>
      <c r="J35" s="3">
        <v>6</v>
      </c>
      <c r="K35" s="3">
        <v>1</v>
      </c>
      <c r="L35" s="3">
        <v>4</v>
      </c>
      <c r="M35" s="3">
        <v>2</v>
      </c>
      <c r="N35" s="16">
        <f t="shared" si="1"/>
        <v>13</v>
      </c>
      <c r="O35" s="17">
        <f t="shared" si="2"/>
        <v>0.65</v>
      </c>
      <c r="P35" s="17" t="str">
        <f t="shared" ref="P35:P67" si="8">IF(N35&lt;=4,"Nepatenkinamas",IF(N35&lt;=8,"Patenkinamas", IF(N35&lt;=15,"Pagrindinis", IF(N35&lt;=20, "Aukštesnysis", "Neatliko")) ))</f>
        <v>Pagrindinis</v>
      </c>
      <c r="Q35" s="17">
        <f t="shared" si="3"/>
        <v>0.8571428571428571</v>
      </c>
      <c r="R35" s="17">
        <f t="shared" si="4"/>
        <v>0.33333333333333331</v>
      </c>
      <c r="S35" s="17">
        <f t="shared" si="5"/>
        <v>0.8</v>
      </c>
      <c r="T35" s="17">
        <f t="shared" si="6"/>
        <v>0.4</v>
      </c>
      <c r="U35" s="16">
        <f t="shared" si="7"/>
        <v>3</v>
      </c>
    </row>
    <row r="36" spans="1:21">
      <c r="A36" s="68" t="s">
        <v>135</v>
      </c>
      <c r="B36" s="69">
        <v>808203</v>
      </c>
      <c r="C36" s="69">
        <v>3</v>
      </c>
      <c r="D36" s="70" t="s">
        <v>263</v>
      </c>
      <c r="E36" s="70" t="s">
        <v>264</v>
      </c>
      <c r="F36" s="35" t="s">
        <v>36</v>
      </c>
      <c r="G36" s="35"/>
      <c r="H36" s="35"/>
      <c r="I36" s="35"/>
      <c r="J36" s="3">
        <v>5</v>
      </c>
      <c r="K36" s="3">
        <v>1</v>
      </c>
      <c r="L36" s="3">
        <v>4</v>
      </c>
      <c r="M36" s="3">
        <v>3</v>
      </c>
      <c r="N36" s="16">
        <f t="shared" si="1"/>
        <v>13</v>
      </c>
      <c r="O36" s="17">
        <f t="shared" si="2"/>
        <v>0.65</v>
      </c>
      <c r="P36" s="17" t="str">
        <f t="shared" si="8"/>
        <v>Pagrindinis</v>
      </c>
      <c r="Q36" s="17">
        <f t="shared" si="3"/>
        <v>0.7142857142857143</v>
      </c>
      <c r="R36" s="17">
        <f t="shared" si="4"/>
        <v>0.33333333333333331</v>
      </c>
      <c r="S36" s="17">
        <f t="shared" si="5"/>
        <v>0.8</v>
      </c>
      <c r="T36" s="17">
        <f t="shared" si="6"/>
        <v>0.6</v>
      </c>
      <c r="U36" s="16">
        <f t="shared" si="7"/>
        <v>3</v>
      </c>
    </row>
    <row r="37" spans="1:21">
      <c r="A37" s="68" t="s">
        <v>135</v>
      </c>
      <c r="B37" s="69">
        <v>808204</v>
      </c>
      <c r="C37" s="69">
        <v>4</v>
      </c>
      <c r="D37" s="70" t="s">
        <v>265</v>
      </c>
      <c r="E37" s="70" t="s">
        <v>266</v>
      </c>
      <c r="F37" s="35" t="s">
        <v>36</v>
      </c>
      <c r="G37" s="35"/>
      <c r="H37" s="35"/>
      <c r="I37" s="35"/>
      <c r="J37" s="3">
        <v>6</v>
      </c>
      <c r="K37" s="3">
        <v>2</v>
      </c>
      <c r="L37" s="3">
        <v>3</v>
      </c>
      <c r="M37" s="3">
        <v>2</v>
      </c>
      <c r="N37" s="16">
        <f t="shared" si="1"/>
        <v>13</v>
      </c>
      <c r="O37" s="17">
        <f t="shared" si="2"/>
        <v>0.65</v>
      </c>
      <c r="P37" s="17" t="str">
        <f t="shared" si="8"/>
        <v>Pagrindinis</v>
      </c>
      <c r="Q37" s="17">
        <f t="shared" si="3"/>
        <v>0.8571428571428571</v>
      </c>
      <c r="R37" s="17">
        <f t="shared" si="4"/>
        <v>0.66666666666666663</v>
      </c>
      <c r="S37" s="17">
        <f t="shared" si="5"/>
        <v>0.6</v>
      </c>
      <c r="T37" s="17">
        <f t="shared" si="6"/>
        <v>0.4</v>
      </c>
      <c r="U37" s="16">
        <f t="shared" si="7"/>
        <v>3</v>
      </c>
    </row>
    <row r="38" spans="1:21">
      <c r="A38" s="68" t="s">
        <v>135</v>
      </c>
      <c r="B38" s="69">
        <v>808205</v>
      </c>
      <c r="C38" s="69">
        <v>5</v>
      </c>
      <c r="D38" s="70" t="s">
        <v>229</v>
      </c>
      <c r="E38" s="70" t="s">
        <v>267</v>
      </c>
      <c r="F38" s="35" t="s">
        <v>36</v>
      </c>
      <c r="G38" s="35"/>
      <c r="H38" s="35"/>
      <c r="I38" s="35"/>
      <c r="J38" s="3">
        <v>5</v>
      </c>
      <c r="K38" s="3">
        <v>1</v>
      </c>
      <c r="L38" s="3">
        <v>3</v>
      </c>
      <c r="M38" s="3">
        <v>2</v>
      </c>
      <c r="N38" s="16">
        <f t="shared" si="1"/>
        <v>11</v>
      </c>
      <c r="O38" s="17">
        <f t="shared" si="2"/>
        <v>0.55000000000000004</v>
      </c>
      <c r="P38" s="17" t="str">
        <f t="shared" si="8"/>
        <v>Pagrindinis</v>
      </c>
      <c r="Q38" s="17">
        <f t="shared" si="3"/>
        <v>0.7142857142857143</v>
      </c>
      <c r="R38" s="17">
        <f t="shared" si="4"/>
        <v>0.33333333333333331</v>
      </c>
      <c r="S38" s="17">
        <f t="shared" si="5"/>
        <v>0.6</v>
      </c>
      <c r="T38" s="17">
        <f t="shared" si="6"/>
        <v>0.4</v>
      </c>
      <c r="U38" s="16">
        <f t="shared" si="7"/>
        <v>3</v>
      </c>
    </row>
    <row r="39" spans="1:21">
      <c r="A39" s="68" t="s">
        <v>135</v>
      </c>
      <c r="B39" s="69">
        <v>808206</v>
      </c>
      <c r="C39" s="69">
        <v>6</v>
      </c>
      <c r="D39" s="70" t="s">
        <v>33</v>
      </c>
      <c r="E39" s="70" t="s">
        <v>268</v>
      </c>
      <c r="F39" s="35" t="s">
        <v>32</v>
      </c>
      <c r="G39" s="35"/>
      <c r="H39" s="35"/>
      <c r="I39" s="35"/>
      <c r="J39" s="3"/>
      <c r="K39" s="3"/>
      <c r="L39" s="3"/>
      <c r="M39" s="3"/>
      <c r="N39" s="16" t="str">
        <f t="shared" si="1"/>
        <v>Tuščias</v>
      </c>
      <c r="O39" s="17" t="str">
        <f t="shared" si="2"/>
        <v>Tuščias</v>
      </c>
      <c r="P39" s="17" t="str">
        <f t="shared" si="8"/>
        <v>Neatliko</v>
      </c>
      <c r="Q39" s="17" t="str">
        <f t="shared" si="3"/>
        <v>Tuščias</v>
      </c>
      <c r="R39" s="17" t="str">
        <f t="shared" si="4"/>
        <v>Tuščias</v>
      </c>
      <c r="S39" s="17" t="str">
        <f t="shared" si="5"/>
        <v>Tuščias</v>
      </c>
      <c r="T39" s="17" t="str">
        <f t="shared" si="6"/>
        <v>Tuščias</v>
      </c>
      <c r="U39" s="16" t="str">
        <f t="shared" si="7"/>
        <v>Tuščias</v>
      </c>
    </row>
    <row r="40" spans="1:21">
      <c r="A40" s="68" t="s">
        <v>135</v>
      </c>
      <c r="B40" s="69">
        <v>808207</v>
      </c>
      <c r="C40" s="69">
        <v>7</v>
      </c>
      <c r="D40" s="70" t="s">
        <v>269</v>
      </c>
      <c r="E40" s="70" t="s">
        <v>270</v>
      </c>
      <c r="F40" s="35" t="s">
        <v>32</v>
      </c>
      <c r="G40" s="35"/>
      <c r="H40" s="35"/>
      <c r="I40" s="35"/>
      <c r="J40" s="3">
        <v>3</v>
      </c>
      <c r="K40" s="3">
        <v>1</v>
      </c>
      <c r="L40" s="3">
        <v>2</v>
      </c>
      <c r="M40" s="3">
        <v>1</v>
      </c>
      <c r="N40" s="16">
        <f t="shared" si="1"/>
        <v>7</v>
      </c>
      <c r="O40" s="17">
        <f t="shared" si="2"/>
        <v>0.35</v>
      </c>
      <c r="P40" s="17" t="str">
        <f t="shared" si="8"/>
        <v>Patenkinamas</v>
      </c>
      <c r="Q40" s="17">
        <f t="shared" si="3"/>
        <v>0.42857142857142855</v>
      </c>
      <c r="R40" s="17">
        <f t="shared" si="4"/>
        <v>0.33333333333333331</v>
      </c>
      <c r="S40" s="17">
        <f t="shared" si="5"/>
        <v>0.4</v>
      </c>
      <c r="T40" s="17">
        <f t="shared" si="6"/>
        <v>0.2</v>
      </c>
      <c r="U40" s="16">
        <f t="shared" si="7"/>
        <v>1</v>
      </c>
    </row>
    <row r="41" spans="1:21">
      <c r="A41" s="68" t="s">
        <v>135</v>
      </c>
      <c r="B41" s="69">
        <v>808208</v>
      </c>
      <c r="C41" s="69">
        <v>8</v>
      </c>
      <c r="D41" s="70" t="s">
        <v>271</v>
      </c>
      <c r="E41" s="70" t="s">
        <v>272</v>
      </c>
      <c r="F41" s="35" t="s">
        <v>36</v>
      </c>
      <c r="G41" s="35"/>
      <c r="H41" s="35"/>
      <c r="I41" s="35"/>
      <c r="J41" s="3">
        <v>3</v>
      </c>
      <c r="K41" s="3">
        <v>2</v>
      </c>
      <c r="L41" s="3">
        <v>3</v>
      </c>
      <c r="M41" s="3">
        <v>2</v>
      </c>
      <c r="N41" s="16">
        <f t="shared" si="1"/>
        <v>10</v>
      </c>
      <c r="O41" s="17">
        <f t="shared" si="2"/>
        <v>0.5</v>
      </c>
      <c r="P41" s="17" t="str">
        <f t="shared" si="8"/>
        <v>Pagrindinis</v>
      </c>
      <c r="Q41" s="17">
        <f t="shared" si="3"/>
        <v>0.42857142857142855</v>
      </c>
      <c r="R41" s="17">
        <f t="shared" si="4"/>
        <v>0.66666666666666663</v>
      </c>
      <c r="S41" s="17">
        <f t="shared" si="5"/>
        <v>0.6</v>
      </c>
      <c r="T41" s="17">
        <f t="shared" si="6"/>
        <v>0.4</v>
      </c>
      <c r="U41" s="16">
        <f t="shared" si="7"/>
        <v>2</v>
      </c>
    </row>
    <row r="42" spans="1:21">
      <c r="A42" s="68" t="s">
        <v>135</v>
      </c>
      <c r="B42" s="69">
        <v>808209</v>
      </c>
      <c r="C42" s="69">
        <v>9</v>
      </c>
      <c r="D42" s="70" t="s">
        <v>273</v>
      </c>
      <c r="E42" s="70" t="s">
        <v>274</v>
      </c>
      <c r="F42" s="35" t="s">
        <v>32</v>
      </c>
      <c r="G42" s="35"/>
      <c r="H42" s="35"/>
      <c r="I42" s="35"/>
      <c r="J42" s="3">
        <v>4</v>
      </c>
      <c r="K42" s="3">
        <v>2</v>
      </c>
      <c r="L42" s="3">
        <v>2</v>
      </c>
      <c r="M42" s="3">
        <v>2</v>
      </c>
      <c r="N42" s="16">
        <f t="shared" si="1"/>
        <v>10</v>
      </c>
      <c r="O42" s="17">
        <f t="shared" si="2"/>
        <v>0.5</v>
      </c>
      <c r="P42" s="17" t="str">
        <f t="shared" si="8"/>
        <v>Pagrindinis</v>
      </c>
      <c r="Q42" s="17">
        <f t="shared" si="3"/>
        <v>0.5714285714285714</v>
      </c>
      <c r="R42" s="17">
        <f t="shared" si="4"/>
        <v>0.66666666666666663</v>
      </c>
      <c r="S42" s="17">
        <f t="shared" si="5"/>
        <v>0.4</v>
      </c>
      <c r="T42" s="17">
        <f t="shared" si="6"/>
        <v>0.4</v>
      </c>
      <c r="U42" s="16">
        <f t="shared" si="7"/>
        <v>2</v>
      </c>
    </row>
    <row r="43" spans="1:21">
      <c r="A43" s="68" t="s">
        <v>135</v>
      </c>
      <c r="B43" s="69">
        <v>808210</v>
      </c>
      <c r="C43" s="69">
        <v>10</v>
      </c>
      <c r="D43" s="70" t="s">
        <v>41</v>
      </c>
      <c r="E43" s="70" t="s">
        <v>275</v>
      </c>
      <c r="F43" s="35" t="s">
        <v>32</v>
      </c>
      <c r="G43" s="35"/>
      <c r="H43" s="35"/>
      <c r="I43" s="35"/>
      <c r="J43" s="3">
        <v>3</v>
      </c>
      <c r="K43" s="3">
        <v>1</v>
      </c>
      <c r="L43" s="3">
        <v>3</v>
      </c>
      <c r="M43" s="3">
        <v>2</v>
      </c>
      <c r="N43" s="16">
        <f t="shared" si="1"/>
        <v>9</v>
      </c>
      <c r="O43" s="17">
        <f t="shared" si="2"/>
        <v>0.45</v>
      </c>
      <c r="P43" s="17" t="str">
        <f t="shared" si="8"/>
        <v>Pagrindinis</v>
      </c>
      <c r="Q43" s="17">
        <f t="shared" si="3"/>
        <v>0.42857142857142855</v>
      </c>
      <c r="R43" s="17">
        <f t="shared" si="4"/>
        <v>0.33333333333333331</v>
      </c>
      <c r="S43" s="17">
        <f t="shared" si="5"/>
        <v>0.6</v>
      </c>
      <c r="T43" s="17">
        <f t="shared" si="6"/>
        <v>0.4</v>
      </c>
      <c r="U43" s="16">
        <f t="shared" si="7"/>
        <v>2</v>
      </c>
    </row>
    <row r="44" spans="1:21">
      <c r="A44" s="68" t="s">
        <v>135</v>
      </c>
      <c r="B44" s="69">
        <v>808211</v>
      </c>
      <c r="C44" s="69">
        <v>11</v>
      </c>
      <c r="D44" s="70" t="s">
        <v>120</v>
      </c>
      <c r="E44" s="70" t="s">
        <v>276</v>
      </c>
      <c r="F44" s="35" t="s">
        <v>36</v>
      </c>
      <c r="G44" s="35"/>
      <c r="H44" s="35"/>
      <c r="I44" s="35"/>
      <c r="J44" s="3">
        <v>7</v>
      </c>
      <c r="K44" s="3">
        <v>3</v>
      </c>
      <c r="L44" s="3">
        <v>4</v>
      </c>
      <c r="M44" s="3">
        <v>5</v>
      </c>
      <c r="N44" s="16">
        <f t="shared" si="1"/>
        <v>19</v>
      </c>
      <c r="O44" s="17">
        <f t="shared" si="2"/>
        <v>0.95</v>
      </c>
      <c r="P44" s="17" t="str">
        <f t="shared" si="8"/>
        <v>Aukštesnysis</v>
      </c>
      <c r="Q44" s="17">
        <f t="shared" si="3"/>
        <v>1</v>
      </c>
      <c r="R44" s="17">
        <f t="shared" si="4"/>
        <v>1</v>
      </c>
      <c r="S44" s="17">
        <f t="shared" si="5"/>
        <v>0.8</v>
      </c>
      <c r="T44" s="17">
        <f t="shared" si="6"/>
        <v>1</v>
      </c>
      <c r="U44" s="16">
        <f t="shared" si="7"/>
        <v>4</v>
      </c>
    </row>
    <row r="45" spans="1:21">
      <c r="A45" s="68" t="s">
        <v>135</v>
      </c>
      <c r="B45" s="69">
        <v>808212</v>
      </c>
      <c r="C45" s="69">
        <v>12</v>
      </c>
      <c r="D45" s="70" t="s">
        <v>119</v>
      </c>
      <c r="E45" s="70" t="s">
        <v>277</v>
      </c>
      <c r="F45" s="35" t="s">
        <v>32</v>
      </c>
      <c r="G45" s="35"/>
      <c r="H45" s="35"/>
      <c r="I45" s="35"/>
      <c r="J45" s="3">
        <v>7</v>
      </c>
      <c r="K45" s="3">
        <v>2</v>
      </c>
      <c r="L45" s="3">
        <v>4</v>
      </c>
      <c r="M45" s="3">
        <v>2</v>
      </c>
      <c r="N45" s="16">
        <f t="shared" si="1"/>
        <v>15</v>
      </c>
      <c r="O45" s="17">
        <f t="shared" si="2"/>
        <v>0.75</v>
      </c>
      <c r="P45" s="17" t="str">
        <f t="shared" si="8"/>
        <v>Pagrindinis</v>
      </c>
      <c r="Q45" s="17">
        <f t="shared" si="3"/>
        <v>1</v>
      </c>
      <c r="R45" s="17">
        <f t="shared" si="4"/>
        <v>0.66666666666666663</v>
      </c>
      <c r="S45" s="17">
        <f t="shared" si="5"/>
        <v>0.8</v>
      </c>
      <c r="T45" s="17">
        <f t="shared" si="6"/>
        <v>0.4</v>
      </c>
      <c r="U45" s="16">
        <f t="shared" si="7"/>
        <v>4</v>
      </c>
    </row>
    <row r="46" spans="1:21">
      <c r="A46" s="68" t="s">
        <v>135</v>
      </c>
      <c r="B46" s="69">
        <v>808213</v>
      </c>
      <c r="C46" s="69">
        <v>13</v>
      </c>
      <c r="D46" s="70" t="s">
        <v>278</v>
      </c>
      <c r="E46" s="70" t="s">
        <v>279</v>
      </c>
      <c r="F46" s="35" t="s">
        <v>32</v>
      </c>
      <c r="G46" s="35"/>
      <c r="H46" s="35"/>
      <c r="I46" s="35"/>
      <c r="J46" s="3">
        <v>7</v>
      </c>
      <c r="K46" s="3">
        <v>1</v>
      </c>
      <c r="L46" s="3">
        <v>4</v>
      </c>
      <c r="M46" s="3">
        <v>1</v>
      </c>
      <c r="N46" s="16">
        <f t="shared" ref="N46:N67" si="9">IF((COUNTA(J46:M46))&gt;0,(SUM(J46:M46)), "Tuščias")</f>
        <v>13</v>
      </c>
      <c r="O46" s="17">
        <f t="shared" ref="O46:O67" si="10">IF((COUNTA(J46:M46))&gt;0,(N46/20 ), "Tuščias")</f>
        <v>0.65</v>
      </c>
      <c r="P46" s="17" t="str">
        <f t="shared" si="8"/>
        <v>Pagrindinis</v>
      </c>
      <c r="Q46" s="17">
        <f t="shared" ref="Q46:Q67" si="11">IF((COUNTA(J46:M46))&gt;0,(J46/7), "Tuščias")</f>
        <v>1</v>
      </c>
      <c r="R46" s="17">
        <f t="shared" ref="R46:R67" si="12">IF((COUNTA(J46:M46))&gt;0,(K46/3), "Tuščias")</f>
        <v>0.33333333333333331</v>
      </c>
      <c r="S46" s="17">
        <f t="shared" ref="S46:S67" si="13">IF((COUNTA(J46:M46))&gt;0,(L46/5), "Tuščias")</f>
        <v>0.8</v>
      </c>
      <c r="T46" s="17">
        <f t="shared" ref="T46:T67" si="14">IF((COUNTA(J46:M46))&gt;0,(M46/5), "Tuščias")</f>
        <v>0.2</v>
      </c>
      <c r="U46" s="16">
        <f t="shared" ref="U46:U67" si="15">IF(N46&lt;=7,1,IF(N46&lt;=10,2, IF(N46&lt;=13,3, IF(N46&lt;=20, 4, "Tuščias")) ))</f>
        <v>3</v>
      </c>
    </row>
    <row r="47" spans="1:21">
      <c r="A47" s="68" t="s">
        <v>135</v>
      </c>
      <c r="B47" s="69">
        <v>808214</v>
      </c>
      <c r="C47" s="69">
        <v>14</v>
      </c>
      <c r="D47" s="70" t="s">
        <v>215</v>
      </c>
      <c r="E47" s="70" t="s">
        <v>280</v>
      </c>
      <c r="F47" s="35" t="s">
        <v>32</v>
      </c>
      <c r="G47" s="35"/>
      <c r="H47" s="35"/>
      <c r="I47" s="35"/>
      <c r="J47" s="3">
        <v>5</v>
      </c>
      <c r="K47" s="3">
        <v>1</v>
      </c>
      <c r="L47" s="3">
        <v>4</v>
      </c>
      <c r="M47" s="3">
        <v>1</v>
      </c>
      <c r="N47" s="16">
        <f t="shared" si="9"/>
        <v>11</v>
      </c>
      <c r="O47" s="17">
        <f t="shared" si="10"/>
        <v>0.55000000000000004</v>
      </c>
      <c r="P47" s="17" t="str">
        <f t="shared" si="8"/>
        <v>Pagrindinis</v>
      </c>
      <c r="Q47" s="17">
        <f t="shared" si="11"/>
        <v>0.7142857142857143</v>
      </c>
      <c r="R47" s="17">
        <f t="shared" si="12"/>
        <v>0.33333333333333331</v>
      </c>
      <c r="S47" s="17">
        <f t="shared" si="13"/>
        <v>0.8</v>
      </c>
      <c r="T47" s="17">
        <f t="shared" si="14"/>
        <v>0.2</v>
      </c>
      <c r="U47" s="16">
        <f t="shared" si="15"/>
        <v>3</v>
      </c>
    </row>
    <row r="48" spans="1:21">
      <c r="A48" s="68" t="s">
        <v>135</v>
      </c>
      <c r="B48" s="69">
        <v>808215</v>
      </c>
      <c r="C48" s="69">
        <v>15</v>
      </c>
      <c r="D48" s="70" t="s">
        <v>281</v>
      </c>
      <c r="E48" s="70" t="s">
        <v>282</v>
      </c>
      <c r="F48" s="35" t="s">
        <v>36</v>
      </c>
      <c r="G48" s="35"/>
      <c r="H48" s="35"/>
      <c r="I48" s="35"/>
      <c r="J48" s="3">
        <v>6</v>
      </c>
      <c r="K48" s="3">
        <v>2</v>
      </c>
      <c r="L48" s="3">
        <v>3</v>
      </c>
      <c r="M48" s="3">
        <v>2</v>
      </c>
      <c r="N48" s="16">
        <f t="shared" si="9"/>
        <v>13</v>
      </c>
      <c r="O48" s="17">
        <f t="shared" si="10"/>
        <v>0.65</v>
      </c>
      <c r="P48" s="17" t="str">
        <f t="shared" si="8"/>
        <v>Pagrindinis</v>
      </c>
      <c r="Q48" s="17">
        <f t="shared" si="11"/>
        <v>0.8571428571428571</v>
      </c>
      <c r="R48" s="17">
        <f t="shared" si="12"/>
        <v>0.66666666666666663</v>
      </c>
      <c r="S48" s="17">
        <f t="shared" si="13"/>
        <v>0.6</v>
      </c>
      <c r="T48" s="17">
        <f t="shared" si="14"/>
        <v>0.4</v>
      </c>
      <c r="U48" s="16">
        <f t="shared" si="15"/>
        <v>3</v>
      </c>
    </row>
    <row r="49" spans="1:21">
      <c r="A49" s="68" t="s">
        <v>135</v>
      </c>
      <c r="B49" s="69">
        <v>808216</v>
      </c>
      <c r="C49" s="69">
        <v>16</v>
      </c>
      <c r="D49" s="70" t="s">
        <v>283</v>
      </c>
      <c r="E49" s="70" t="s">
        <v>284</v>
      </c>
      <c r="F49" s="35" t="s">
        <v>36</v>
      </c>
      <c r="G49" s="35"/>
      <c r="H49" s="35"/>
      <c r="I49" s="35"/>
      <c r="J49" s="3">
        <v>5</v>
      </c>
      <c r="K49" s="3">
        <v>2</v>
      </c>
      <c r="L49" s="3">
        <v>4</v>
      </c>
      <c r="M49" s="3">
        <v>3</v>
      </c>
      <c r="N49" s="16">
        <f t="shared" si="9"/>
        <v>14</v>
      </c>
      <c r="O49" s="17">
        <f t="shared" si="10"/>
        <v>0.7</v>
      </c>
      <c r="P49" s="17" t="str">
        <f t="shared" si="8"/>
        <v>Pagrindinis</v>
      </c>
      <c r="Q49" s="17">
        <f t="shared" si="11"/>
        <v>0.7142857142857143</v>
      </c>
      <c r="R49" s="17">
        <f t="shared" si="12"/>
        <v>0.66666666666666663</v>
      </c>
      <c r="S49" s="17">
        <f t="shared" si="13"/>
        <v>0.8</v>
      </c>
      <c r="T49" s="17">
        <f t="shared" si="14"/>
        <v>0.6</v>
      </c>
      <c r="U49" s="16">
        <f t="shared" si="15"/>
        <v>4</v>
      </c>
    </row>
    <row r="50" spans="1:21">
      <c r="A50" s="68" t="s">
        <v>135</v>
      </c>
      <c r="B50" s="69">
        <v>808217</v>
      </c>
      <c r="C50" s="69">
        <v>17</v>
      </c>
      <c r="D50" s="70" t="s">
        <v>285</v>
      </c>
      <c r="E50" s="70" t="s">
        <v>286</v>
      </c>
      <c r="F50" s="35" t="s">
        <v>36</v>
      </c>
      <c r="G50" s="35"/>
      <c r="H50" s="35"/>
      <c r="I50" s="35"/>
      <c r="J50" s="3">
        <v>6</v>
      </c>
      <c r="K50" s="3">
        <v>3</v>
      </c>
      <c r="L50" s="3">
        <v>3</v>
      </c>
      <c r="M50" s="3">
        <v>2</v>
      </c>
      <c r="N50" s="16">
        <f t="shared" si="9"/>
        <v>14</v>
      </c>
      <c r="O50" s="17">
        <f t="shared" si="10"/>
        <v>0.7</v>
      </c>
      <c r="P50" s="17" t="str">
        <f t="shared" si="8"/>
        <v>Pagrindinis</v>
      </c>
      <c r="Q50" s="17">
        <f t="shared" si="11"/>
        <v>0.8571428571428571</v>
      </c>
      <c r="R50" s="17">
        <f t="shared" si="12"/>
        <v>1</v>
      </c>
      <c r="S50" s="17">
        <f t="shared" si="13"/>
        <v>0.6</v>
      </c>
      <c r="T50" s="17">
        <f t="shared" si="14"/>
        <v>0.4</v>
      </c>
      <c r="U50" s="16">
        <f t="shared" si="15"/>
        <v>4</v>
      </c>
    </row>
    <row r="51" spans="1:21">
      <c r="A51" s="68" t="s">
        <v>135</v>
      </c>
      <c r="B51" s="69">
        <v>808218</v>
      </c>
      <c r="C51" s="69">
        <v>18</v>
      </c>
      <c r="D51" s="70" t="s">
        <v>110</v>
      </c>
      <c r="E51" s="70" t="s">
        <v>287</v>
      </c>
      <c r="F51" s="35" t="s">
        <v>36</v>
      </c>
      <c r="G51" s="35"/>
      <c r="H51" s="35"/>
      <c r="I51" s="35"/>
      <c r="J51" s="3">
        <v>2</v>
      </c>
      <c r="K51" s="3">
        <v>2</v>
      </c>
      <c r="L51" s="3">
        <v>1</v>
      </c>
      <c r="M51" s="3">
        <v>0</v>
      </c>
      <c r="N51" s="16">
        <f t="shared" si="9"/>
        <v>5</v>
      </c>
      <c r="O51" s="17">
        <f t="shared" si="10"/>
        <v>0.25</v>
      </c>
      <c r="P51" s="17" t="str">
        <f t="shared" si="8"/>
        <v>Patenkinamas</v>
      </c>
      <c r="Q51" s="17">
        <f t="shared" si="11"/>
        <v>0.2857142857142857</v>
      </c>
      <c r="R51" s="17">
        <f t="shared" si="12"/>
        <v>0.66666666666666663</v>
      </c>
      <c r="S51" s="17">
        <f t="shared" si="13"/>
        <v>0.2</v>
      </c>
      <c r="T51" s="17">
        <f t="shared" si="14"/>
        <v>0</v>
      </c>
      <c r="U51" s="16">
        <f t="shared" si="15"/>
        <v>1</v>
      </c>
    </row>
    <row r="52" spans="1:21">
      <c r="A52" s="68" t="s">
        <v>135</v>
      </c>
      <c r="B52" s="69">
        <v>808219</v>
      </c>
      <c r="C52" s="69">
        <v>19</v>
      </c>
      <c r="D52" s="70" t="s">
        <v>251</v>
      </c>
      <c r="E52" s="70" t="s">
        <v>288</v>
      </c>
      <c r="F52" s="35" t="s">
        <v>36</v>
      </c>
      <c r="G52" s="35"/>
      <c r="H52" s="35"/>
      <c r="I52" s="35"/>
      <c r="J52" s="3"/>
      <c r="K52" s="3"/>
      <c r="L52" s="3"/>
      <c r="M52" s="3"/>
      <c r="N52" s="16" t="str">
        <f t="shared" si="9"/>
        <v>Tuščias</v>
      </c>
      <c r="O52" s="17" t="str">
        <f t="shared" si="10"/>
        <v>Tuščias</v>
      </c>
      <c r="P52" s="17" t="str">
        <f t="shared" si="8"/>
        <v>Neatliko</v>
      </c>
      <c r="Q52" s="17" t="str">
        <f t="shared" si="11"/>
        <v>Tuščias</v>
      </c>
      <c r="R52" s="17" t="str">
        <f t="shared" si="12"/>
        <v>Tuščias</v>
      </c>
      <c r="S52" s="17" t="str">
        <f t="shared" si="13"/>
        <v>Tuščias</v>
      </c>
      <c r="T52" s="17" t="str">
        <f t="shared" si="14"/>
        <v>Tuščias</v>
      </c>
      <c r="U52" s="16" t="str">
        <f t="shared" si="15"/>
        <v>Tuščias</v>
      </c>
    </row>
    <row r="53" spans="1:21">
      <c r="A53" s="68" t="s">
        <v>135</v>
      </c>
      <c r="B53" s="69">
        <v>808220</v>
      </c>
      <c r="C53" s="69">
        <v>20</v>
      </c>
      <c r="D53" s="70" t="s">
        <v>289</v>
      </c>
      <c r="E53" s="70" t="s">
        <v>290</v>
      </c>
      <c r="F53" s="35" t="s">
        <v>32</v>
      </c>
      <c r="G53" s="35"/>
      <c r="H53" s="35"/>
      <c r="I53" s="35"/>
      <c r="J53" s="3">
        <v>3</v>
      </c>
      <c r="K53" s="3">
        <v>1</v>
      </c>
      <c r="L53" s="3">
        <v>2</v>
      </c>
      <c r="M53" s="3">
        <v>1</v>
      </c>
      <c r="N53" s="16">
        <f t="shared" si="9"/>
        <v>7</v>
      </c>
      <c r="O53" s="17">
        <f t="shared" si="10"/>
        <v>0.35</v>
      </c>
      <c r="P53" s="17" t="str">
        <f t="shared" si="8"/>
        <v>Patenkinamas</v>
      </c>
      <c r="Q53" s="17">
        <f t="shared" si="11"/>
        <v>0.42857142857142855</v>
      </c>
      <c r="R53" s="17">
        <f t="shared" si="12"/>
        <v>0.33333333333333331</v>
      </c>
      <c r="S53" s="17">
        <f t="shared" si="13"/>
        <v>0.4</v>
      </c>
      <c r="T53" s="17">
        <f t="shared" si="14"/>
        <v>0.2</v>
      </c>
      <c r="U53" s="16">
        <f t="shared" si="15"/>
        <v>1</v>
      </c>
    </row>
    <row r="54" spans="1:21">
      <c r="A54" s="68" t="s">
        <v>135</v>
      </c>
      <c r="B54" s="69">
        <v>808221</v>
      </c>
      <c r="C54" s="69">
        <v>21</v>
      </c>
      <c r="D54" s="70" t="s">
        <v>291</v>
      </c>
      <c r="E54" s="70" t="s">
        <v>292</v>
      </c>
      <c r="F54" s="35" t="s">
        <v>36</v>
      </c>
      <c r="G54" s="35"/>
      <c r="H54" s="35"/>
      <c r="I54" s="35"/>
      <c r="J54" s="3">
        <v>6</v>
      </c>
      <c r="K54" s="3">
        <v>3</v>
      </c>
      <c r="L54" s="3">
        <v>2</v>
      </c>
      <c r="M54" s="3">
        <v>2</v>
      </c>
      <c r="N54" s="16">
        <f t="shared" si="9"/>
        <v>13</v>
      </c>
      <c r="O54" s="17">
        <f t="shared" si="10"/>
        <v>0.65</v>
      </c>
      <c r="P54" s="17" t="str">
        <f t="shared" si="8"/>
        <v>Pagrindinis</v>
      </c>
      <c r="Q54" s="17">
        <f t="shared" si="11"/>
        <v>0.8571428571428571</v>
      </c>
      <c r="R54" s="17">
        <f t="shared" si="12"/>
        <v>1</v>
      </c>
      <c r="S54" s="17">
        <f t="shared" si="13"/>
        <v>0.4</v>
      </c>
      <c r="T54" s="17">
        <f t="shared" si="14"/>
        <v>0.4</v>
      </c>
      <c r="U54" s="16">
        <f t="shared" si="15"/>
        <v>3</v>
      </c>
    </row>
    <row r="55" spans="1:21">
      <c r="A55" s="68" t="s">
        <v>135</v>
      </c>
      <c r="B55" s="69">
        <v>808222</v>
      </c>
      <c r="C55" s="69">
        <v>22</v>
      </c>
      <c r="D55" s="70" t="s">
        <v>116</v>
      </c>
      <c r="E55" s="70" t="s">
        <v>293</v>
      </c>
      <c r="F55" s="35" t="s">
        <v>36</v>
      </c>
      <c r="G55" s="35"/>
      <c r="H55" s="35"/>
      <c r="I55" s="35"/>
      <c r="J55" s="3">
        <v>3</v>
      </c>
      <c r="K55" s="3">
        <v>2</v>
      </c>
      <c r="L55" s="3">
        <v>2</v>
      </c>
      <c r="M55" s="3">
        <v>1</v>
      </c>
      <c r="N55" s="16">
        <f t="shared" si="9"/>
        <v>8</v>
      </c>
      <c r="O55" s="17">
        <f t="shared" si="10"/>
        <v>0.4</v>
      </c>
      <c r="P55" s="17" t="str">
        <f t="shared" si="8"/>
        <v>Patenkinamas</v>
      </c>
      <c r="Q55" s="17">
        <f t="shared" si="11"/>
        <v>0.42857142857142855</v>
      </c>
      <c r="R55" s="17">
        <f t="shared" si="12"/>
        <v>0.66666666666666663</v>
      </c>
      <c r="S55" s="17">
        <f t="shared" si="13"/>
        <v>0.4</v>
      </c>
      <c r="T55" s="17">
        <f t="shared" si="14"/>
        <v>0.2</v>
      </c>
      <c r="U55" s="16">
        <f t="shared" si="15"/>
        <v>2</v>
      </c>
    </row>
    <row r="56" spans="1:21">
      <c r="A56" s="68" t="s">
        <v>135</v>
      </c>
      <c r="B56" s="69">
        <v>808223</v>
      </c>
      <c r="C56" s="69">
        <v>23</v>
      </c>
      <c r="D56" s="70" t="s">
        <v>39</v>
      </c>
      <c r="E56" s="70" t="s">
        <v>294</v>
      </c>
      <c r="F56" s="35" t="s">
        <v>36</v>
      </c>
      <c r="G56" s="35"/>
      <c r="H56" s="35"/>
      <c r="I56" s="35"/>
      <c r="J56" s="3">
        <v>5</v>
      </c>
      <c r="K56" s="3">
        <v>1</v>
      </c>
      <c r="L56" s="3">
        <v>4</v>
      </c>
      <c r="M56" s="3">
        <v>2</v>
      </c>
      <c r="N56" s="16">
        <f t="shared" si="9"/>
        <v>12</v>
      </c>
      <c r="O56" s="17">
        <f t="shared" si="10"/>
        <v>0.6</v>
      </c>
      <c r="P56" s="17" t="str">
        <f t="shared" si="8"/>
        <v>Pagrindinis</v>
      </c>
      <c r="Q56" s="17">
        <f t="shared" si="11"/>
        <v>0.7142857142857143</v>
      </c>
      <c r="R56" s="17">
        <f t="shared" si="12"/>
        <v>0.33333333333333331</v>
      </c>
      <c r="S56" s="17">
        <f t="shared" si="13"/>
        <v>0.8</v>
      </c>
      <c r="T56" s="17">
        <f t="shared" si="14"/>
        <v>0.4</v>
      </c>
      <c r="U56" s="16">
        <f t="shared" si="15"/>
        <v>3</v>
      </c>
    </row>
    <row r="57" spans="1:21">
      <c r="A57" s="68" t="s">
        <v>135</v>
      </c>
      <c r="B57" s="69">
        <v>808224</v>
      </c>
      <c r="C57" s="69">
        <v>24</v>
      </c>
      <c r="D57" s="70" t="s">
        <v>295</v>
      </c>
      <c r="E57" s="70" t="s">
        <v>296</v>
      </c>
      <c r="F57" s="35" t="s">
        <v>32</v>
      </c>
      <c r="G57" s="35" t="s">
        <v>297</v>
      </c>
      <c r="H57" s="35" t="s">
        <v>297</v>
      </c>
      <c r="I57" s="35" t="s">
        <v>297</v>
      </c>
      <c r="J57" s="3">
        <v>3</v>
      </c>
      <c r="K57" s="3">
        <v>2</v>
      </c>
      <c r="L57" s="3">
        <v>1</v>
      </c>
      <c r="M57" s="3">
        <v>1</v>
      </c>
      <c r="N57" s="16">
        <f t="shared" si="9"/>
        <v>7</v>
      </c>
      <c r="O57" s="17">
        <f t="shared" si="10"/>
        <v>0.35</v>
      </c>
      <c r="P57" s="17" t="str">
        <f t="shared" si="8"/>
        <v>Patenkinamas</v>
      </c>
      <c r="Q57" s="17">
        <f t="shared" si="11"/>
        <v>0.42857142857142855</v>
      </c>
      <c r="R57" s="17">
        <f t="shared" si="12"/>
        <v>0.66666666666666663</v>
      </c>
      <c r="S57" s="17">
        <f t="shared" si="13"/>
        <v>0.2</v>
      </c>
      <c r="T57" s="17">
        <f t="shared" si="14"/>
        <v>0.2</v>
      </c>
      <c r="U57" s="16">
        <f t="shared" si="15"/>
        <v>1</v>
      </c>
    </row>
    <row r="58" spans="1:21">
      <c r="A58" s="68" t="s">
        <v>135</v>
      </c>
      <c r="B58" s="69">
        <v>808225</v>
      </c>
      <c r="C58" s="69">
        <v>25</v>
      </c>
      <c r="D58" s="70" t="s">
        <v>106</v>
      </c>
      <c r="E58" s="70" t="s">
        <v>298</v>
      </c>
      <c r="F58" s="35" t="s">
        <v>36</v>
      </c>
      <c r="G58" s="35"/>
      <c r="H58" s="35"/>
      <c r="I58" s="35"/>
      <c r="J58" s="3">
        <v>3</v>
      </c>
      <c r="K58" s="3">
        <v>1</v>
      </c>
      <c r="L58" s="3">
        <v>2</v>
      </c>
      <c r="M58" s="3">
        <v>1</v>
      </c>
      <c r="N58" s="16">
        <f t="shared" si="9"/>
        <v>7</v>
      </c>
      <c r="O58" s="17">
        <f t="shared" si="10"/>
        <v>0.35</v>
      </c>
      <c r="P58" s="17" t="str">
        <f t="shared" si="8"/>
        <v>Patenkinamas</v>
      </c>
      <c r="Q58" s="17">
        <f t="shared" si="11"/>
        <v>0.42857142857142855</v>
      </c>
      <c r="R58" s="17">
        <f t="shared" si="12"/>
        <v>0.33333333333333331</v>
      </c>
      <c r="S58" s="17">
        <f t="shared" si="13"/>
        <v>0.4</v>
      </c>
      <c r="T58" s="17">
        <f t="shared" si="14"/>
        <v>0.2</v>
      </c>
      <c r="U58" s="16">
        <f t="shared" si="15"/>
        <v>1</v>
      </c>
    </row>
    <row r="59" spans="1:21">
      <c r="A59" s="68" t="s">
        <v>135</v>
      </c>
      <c r="B59" s="69">
        <v>808226</v>
      </c>
      <c r="C59" s="69">
        <v>26</v>
      </c>
      <c r="D59" s="70" t="s">
        <v>299</v>
      </c>
      <c r="E59" s="70" t="s">
        <v>300</v>
      </c>
      <c r="F59" s="35" t="s">
        <v>36</v>
      </c>
      <c r="G59" s="35"/>
      <c r="H59" s="35"/>
      <c r="I59" s="35"/>
      <c r="J59" s="3">
        <v>7</v>
      </c>
      <c r="K59" s="3">
        <v>1</v>
      </c>
      <c r="L59" s="3">
        <v>5</v>
      </c>
      <c r="M59" s="3">
        <v>2</v>
      </c>
      <c r="N59" s="16">
        <f t="shared" si="9"/>
        <v>15</v>
      </c>
      <c r="O59" s="17">
        <f t="shared" si="10"/>
        <v>0.75</v>
      </c>
      <c r="P59" s="17" t="str">
        <f t="shared" si="8"/>
        <v>Pagrindinis</v>
      </c>
      <c r="Q59" s="17">
        <f t="shared" si="11"/>
        <v>1</v>
      </c>
      <c r="R59" s="17">
        <f t="shared" si="12"/>
        <v>0.33333333333333331</v>
      </c>
      <c r="S59" s="17">
        <f t="shared" si="13"/>
        <v>1</v>
      </c>
      <c r="T59" s="17">
        <f t="shared" si="14"/>
        <v>0.4</v>
      </c>
      <c r="U59" s="16">
        <f t="shared" si="15"/>
        <v>4</v>
      </c>
    </row>
    <row r="60" spans="1:21">
      <c r="A60" s="68" t="s">
        <v>135</v>
      </c>
      <c r="B60" s="69">
        <v>808227</v>
      </c>
      <c r="C60" s="69">
        <v>27</v>
      </c>
      <c r="D60" s="70" t="s">
        <v>301</v>
      </c>
      <c r="E60" s="70" t="s">
        <v>302</v>
      </c>
      <c r="F60" s="35" t="s">
        <v>36</v>
      </c>
      <c r="G60" s="35"/>
      <c r="H60" s="35"/>
      <c r="I60" s="35"/>
      <c r="J60" s="3">
        <v>4</v>
      </c>
      <c r="K60" s="3">
        <v>2</v>
      </c>
      <c r="L60" s="3">
        <v>2</v>
      </c>
      <c r="M60" s="3">
        <v>1</v>
      </c>
      <c r="N60" s="16">
        <f t="shared" si="9"/>
        <v>9</v>
      </c>
      <c r="O60" s="17">
        <f t="shared" si="10"/>
        <v>0.45</v>
      </c>
      <c r="P60" s="17" t="str">
        <f t="shared" si="8"/>
        <v>Pagrindinis</v>
      </c>
      <c r="Q60" s="17">
        <f t="shared" si="11"/>
        <v>0.5714285714285714</v>
      </c>
      <c r="R60" s="17">
        <f t="shared" si="12"/>
        <v>0.66666666666666663</v>
      </c>
      <c r="S60" s="17">
        <f t="shared" si="13"/>
        <v>0.4</v>
      </c>
      <c r="T60" s="17">
        <f t="shared" si="14"/>
        <v>0.2</v>
      </c>
      <c r="U60" s="16">
        <f t="shared" si="15"/>
        <v>2</v>
      </c>
    </row>
    <row r="61" spans="1:21">
      <c r="A61" s="68" t="s">
        <v>135</v>
      </c>
      <c r="B61" s="69">
        <v>808228</v>
      </c>
      <c r="C61" s="69">
        <v>28</v>
      </c>
      <c r="D61" s="70" t="s">
        <v>303</v>
      </c>
      <c r="E61" s="70" t="s">
        <v>304</v>
      </c>
      <c r="F61" s="35" t="s">
        <v>32</v>
      </c>
      <c r="G61" s="35"/>
      <c r="H61" s="35"/>
      <c r="I61" s="35"/>
      <c r="J61" s="3">
        <v>5</v>
      </c>
      <c r="K61" s="3">
        <v>1</v>
      </c>
      <c r="L61" s="3">
        <v>4</v>
      </c>
      <c r="M61" s="3">
        <v>3</v>
      </c>
      <c r="N61" s="16">
        <f t="shared" si="9"/>
        <v>13</v>
      </c>
      <c r="O61" s="17">
        <f t="shared" si="10"/>
        <v>0.65</v>
      </c>
      <c r="P61" s="17" t="str">
        <f t="shared" si="8"/>
        <v>Pagrindinis</v>
      </c>
      <c r="Q61" s="17">
        <f t="shared" si="11"/>
        <v>0.7142857142857143</v>
      </c>
      <c r="R61" s="17">
        <f t="shared" si="12"/>
        <v>0.33333333333333331</v>
      </c>
      <c r="S61" s="17">
        <f t="shared" si="13"/>
        <v>0.8</v>
      </c>
      <c r="T61" s="17">
        <f t="shared" si="14"/>
        <v>0.6</v>
      </c>
      <c r="U61" s="16">
        <f t="shared" si="15"/>
        <v>3</v>
      </c>
    </row>
    <row r="62" spans="1:21">
      <c r="A62" s="68" t="s">
        <v>135</v>
      </c>
      <c r="B62" s="69">
        <v>808229</v>
      </c>
      <c r="C62" s="69">
        <v>29</v>
      </c>
      <c r="D62" s="70" t="s">
        <v>305</v>
      </c>
      <c r="E62" s="70" t="s">
        <v>306</v>
      </c>
      <c r="F62" s="35" t="s">
        <v>32</v>
      </c>
      <c r="G62" s="35"/>
      <c r="H62" s="35"/>
      <c r="I62" s="35"/>
      <c r="J62" s="3">
        <v>3</v>
      </c>
      <c r="K62" s="3">
        <v>2</v>
      </c>
      <c r="L62" s="3">
        <v>2</v>
      </c>
      <c r="M62" s="3">
        <v>1</v>
      </c>
      <c r="N62" s="16">
        <f t="shared" si="9"/>
        <v>8</v>
      </c>
      <c r="O62" s="17">
        <f t="shared" si="10"/>
        <v>0.4</v>
      </c>
      <c r="P62" s="17" t="str">
        <f t="shared" si="8"/>
        <v>Patenkinamas</v>
      </c>
      <c r="Q62" s="17">
        <f t="shared" si="11"/>
        <v>0.42857142857142855</v>
      </c>
      <c r="R62" s="17">
        <f t="shared" si="12"/>
        <v>0.66666666666666663</v>
      </c>
      <c r="S62" s="17">
        <f t="shared" si="13"/>
        <v>0.4</v>
      </c>
      <c r="T62" s="17">
        <f t="shared" si="14"/>
        <v>0.2</v>
      </c>
      <c r="U62" s="16">
        <f t="shared" si="15"/>
        <v>2</v>
      </c>
    </row>
    <row r="63" spans="1:21">
      <c r="A63" s="68" t="s">
        <v>135</v>
      </c>
      <c r="B63" s="69">
        <v>808230</v>
      </c>
      <c r="C63" s="69">
        <v>30</v>
      </c>
      <c r="D63" s="70" t="s">
        <v>307</v>
      </c>
      <c r="E63" s="70" t="s">
        <v>308</v>
      </c>
      <c r="F63" s="35" t="s">
        <v>32</v>
      </c>
      <c r="G63" s="35"/>
      <c r="H63" s="35"/>
      <c r="I63" s="35"/>
      <c r="J63" s="3">
        <v>4</v>
      </c>
      <c r="K63" s="3">
        <v>1</v>
      </c>
      <c r="L63" s="3">
        <v>3</v>
      </c>
      <c r="M63" s="3">
        <v>2</v>
      </c>
      <c r="N63" s="16">
        <f t="shared" si="9"/>
        <v>10</v>
      </c>
      <c r="O63" s="17">
        <f t="shared" si="10"/>
        <v>0.5</v>
      </c>
      <c r="P63" s="17" t="str">
        <f t="shared" si="8"/>
        <v>Pagrindinis</v>
      </c>
      <c r="Q63" s="17">
        <f t="shared" si="11"/>
        <v>0.5714285714285714</v>
      </c>
      <c r="R63" s="17">
        <f t="shared" si="12"/>
        <v>0.33333333333333331</v>
      </c>
      <c r="S63" s="17">
        <f t="shared" si="13"/>
        <v>0.6</v>
      </c>
      <c r="T63" s="17">
        <f t="shared" si="14"/>
        <v>0.4</v>
      </c>
      <c r="U63" s="16">
        <f t="shared" si="15"/>
        <v>2</v>
      </c>
    </row>
    <row r="64" spans="1:21">
      <c r="A64" s="68" t="s">
        <v>135</v>
      </c>
      <c r="B64" s="69">
        <v>808231</v>
      </c>
      <c r="C64" s="69">
        <v>31</v>
      </c>
      <c r="D64" s="70" t="s">
        <v>115</v>
      </c>
      <c r="E64" s="70" t="s">
        <v>309</v>
      </c>
      <c r="F64" s="35" t="s">
        <v>32</v>
      </c>
      <c r="G64" s="35"/>
      <c r="H64" s="35"/>
      <c r="I64" s="35"/>
      <c r="J64" s="3">
        <v>3</v>
      </c>
      <c r="K64" s="3">
        <v>2</v>
      </c>
      <c r="L64" s="3">
        <v>2</v>
      </c>
      <c r="M64" s="3">
        <v>1</v>
      </c>
      <c r="N64" s="16">
        <f t="shared" si="9"/>
        <v>8</v>
      </c>
      <c r="O64" s="17">
        <f t="shared" si="10"/>
        <v>0.4</v>
      </c>
      <c r="P64" s="17" t="str">
        <f t="shared" si="8"/>
        <v>Patenkinamas</v>
      </c>
      <c r="Q64" s="17">
        <f t="shared" si="11"/>
        <v>0.42857142857142855</v>
      </c>
      <c r="R64" s="17">
        <f t="shared" si="12"/>
        <v>0.66666666666666663</v>
      </c>
      <c r="S64" s="17">
        <f t="shared" si="13"/>
        <v>0.4</v>
      </c>
      <c r="T64" s="17">
        <f t="shared" si="14"/>
        <v>0.2</v>
      </c>
      <c r="U64" s="16">
        <f t="shared" si="15"/>
        <v>2</v>
      </c>
    </row>
    <row r="65" spans="1:21">
      <c r="A65" s="68" t="s">
        <v>136</v>
      </c>
      <c r="B65" s="69">
        <v>808301</v>
      </c>
      <c r="C65" s="69">
        <v>1</v>
      </c>
      <c r="D65" s="70" t="s">
        <v>269</v>
      </c>
      <c r="E65" s="70" t="s">
        <v>310</v>
      </c>
      <c r="F65" s="35" t="s">
        <v>32</v>
      </c>
      <c r="G65" s="35"/>
      <c r="H65" s="35"/>
      <c r="I65" s="35"/>
      <c r="J65" s="3">
        <v>3</v>
      </c>
      <c r="K65" s="3">
        <v>3</v>
      </c>
      <c r="L65" s="3">
        <v>2</v>
      </c>
      <c r="M65" s="3">
        <v>1</v>
      </c>
      <c r="N65" s="16">
        <f t="shared" si="9"/>
        <v>9</v>
      </c>
      <c r="O65" s="17">
        <f t="shared" si="10"/>
        <v>0.45</v>
      </c>
      <c r="P65" s="17" t="str">
        <f t="shared" si="8"/>
        <v>Pagrindinis</v>
      </c>
      <c r="Q65" s="17">
        <f t="shared" si="11"/>
        <v>0.42857142857142855</v>
      </c>
      <c r="R65" s="17">
        <f t="shared" si="12"/>
        <v>1</v>
      </c>
      <c r="S65" s="17">
        <f t="shared" si="13"/>
        <v>0.4</v>
      </c>
      <c r="T65" s="17">
        <f t="shared" si="14"/>
        <v>0.2</v>
      </c>
      <c r="U65" s="16">
        <f t="shared" si="15"/>
        <v>2</v>
      </c>
    </row>
    <row r="66" spans="1:21">
      <c r="A66" s="68" t="s">
        <v>136</v>
      </c>
      <c r="B66" s="69">
        <v>808302</v>
      </c>
      <c r="C66" s="69">
        <v>2</v>
      </c>
      <c r="D66" s="70" t="s">
        <v>43</v>
      </c>
      <c r="E66" s="70" t="s">
        <v>311</v>
      </c>
      <c r="F66" s="35" t="s">
        <v>36</v>
      </c>
      <c r="G66" s="35"/>
      <c r="H66" s="35"/>
      <c r="I66" s="35"/>
      <c r="J66" s="3">
        <v>3</v>
      </c>
      <c r="K66" s="3">
        <v>2</v>
      </c>
      <c r="L66" s="3">
        <v>3</v>
      </c>
      <c r="M66" s="3">
        <v>3</v>
      </c>
      <c r="N66" s="16">
        <f t="shared" si="9"/>
        <v>11</v>
      </c>
      <c r="O66" s="17">
        <f t="shared" si="10"/>
        <v>0.55000000000000004</v>
      </c>
      <c r="P66" s="17" t="str">
        <f t="shared" si="8"/>
        <v>Pagrindinis</v>
      </c>
      <c r="Q66" s="17">
        <f t="shared" si="11"/>
        <v>0.42857142857142855</v>
      </c>
      <c r="R66" s="17">
        <f t="shared" si="12"/>
        <v>0.66666666666666663</v>
      </c>
      <c r="S66" s="17">
        <f t="shared" si="13"/>
        <v>0.6</v>
      </c>
      <c r="T66" s="17">
        <f t="shared" si="14"/>
        <v>0.6</v>
      </c>
      <c r="U66" s="16">
        <f t="shared" si="15"/>
        <v>3</v>
      </c>
    </row>
    <row r="67" spans="1:21">
      <c r="A67" s="68" t="s">
        <v>136</v>
      </c>
      <c r="B67" s="69">
        <v>808303</v>
      </c>
      <c r="C67" s="69">
        <v>3</v>
      </c>
      <c r="D67" s="70" t="s">
        <v>223</v>
      </c>
      <c r="E67" s="70" t="s">
        <v>312</v>
      </c>
      <c r="F67" s="35" t="s">
        <v>32</v>
      </c>
      <c r="G67" s="35"/>
      <c r="H67" s="35"/>
      <c r="I67" s="35"/>
      <c r="J67" s="3">
        <v>4</v>
      </c>
      <c r="K67" s="3">
        <v>2</v>
      </c>
      <c r="L67" s="3">
        <v>3</v>
      </c>
      <c r="M67" s="3">
        <v>4</v>
      </c>
      <c r="N67" s="16">
        <f t="shared" si="9"/>
        <v>13</v>
      </c>
      <c r="O67" s="17">
        <f t="shared" si="10"/>
        <v>0.65</v>
      </c>
      <c r="P67" s="17" t="str">
        <f t="shared" si="8"/>
        <v>Pagrindinis</v>
      </c>
      <c r="Q67" s="17">
        <f t="shared" si="11"/>
        <v>0.5714285714285714</v>
      </c>
      <c r="R67" s="17">
        <f t="shared" si="12"/>
        <v>0.66666666666666663</v>
      </c>
      <c r="S67" s="17">
        <f t="shared" si="13"/>
        <v>0.6</v>
      </c>
      <c r="T67" s="17">
        <f t="shared" si="14"/>
        <v>0.8</v>
      </c>
      <c r="U67" s="16">
        <f t="shared" si="15"/>
        <v>3</v>
      </c>
    </row>
    <row r="68" spans="1:21">
      <c r="A68" s="68" t="s">
        <v>136</v>
      </c>
      <c r="B68" s="69">
        <v>808304</v>
      </c>
      <c r="C68" s="69">
        <v>4</v>
      </c>
      <c r="D68" s="70" t="s">
        <v>313</v>
      </c>
      <c r="E68" s="70" t="s">
        <v>314</v>
      </c>
      <c r="F68" s="35" t="s">
        <v>32</v>
      </c>
      <c r="G68" s="35"/>
      <c r="H68" s="35"/>
      <c r="I68" s="35"/>
      <c r="J68" s="3">
        <v>5</v>
      </c>
      <c r="K68" s="3">
        <v>2</v>
      </c>
      <c r="L68" s="3">
        <v>2</v>
      </c>
      <c r="M68" s="3">
        <v>3</v>
      </c>
      <c r="N68" s="16">
        <f t="shared" ref="N68:N131" si="16">IF((COUNTA(J68:M68))&gt;0,(SUM(J68:M68)), "Tuščias")</f>
        <v>12</v>
      </c>
      <c r="O68" s="17">
        <f t="shared" ref="O68:O131" si="17">IF((COUNTA(J68:M68))&gt;0,(N68/20 ), "Tuščias")</f>
        <v>0.6</v>
      </c>
      <c r="P68" s="17" t="str">
        <f t="shared" ref="P68:P131" si="18">IF(N68&lt;=4,"Nepatenkinamas",IF(N68&lt;=8,"Patenkinamas", IF(N68&lt;=15,"Pagrindinis", IF(N68&lt;=20, "Aukštesnysis", "Neatliko")) ))</f>
        <v>Pagrindinis</v>
      </c>
      <c r="Q68" s="17">
        <f t="shared" ref="Q68:Q131" si="19">IF((COUNTA(J68:M68))&gt;0,(J68/7), "Tuščias")</f>
        <v>0.7142857142857143</v>
      </c>
      <c r="R68" s="17">
        <f t="shared" ref="R68:R131" si="20">IF((COUNTA(J68:M68))&gt;0,(K68/3), "Tuščias")</f>
        <v>0.66666666666666663</v>
      </c>
      <c r="S68" s="17">
        <f t="shared" ref="S68:S131" si="21">IF((COUNTA(J68:M68))&gt;0,(L68/5), "Tuščias")</f>
        <v>0.4</v>
      </c>
      <c r="T68" s="17">
        <f t="shared" ref="T68:T131" si="22">IF((COUNTA(J68:M68))&gt;0,(M68/5), "Tuščias")</f>
        <v>0.6</v>
      </c>
      <c r="U68" s="16">
        <f t="shared" ref="U68:U131" si="23">IF(N68&lt;=7,1,IF(N68&lt;=10,2, IF(N68&lt;=13,3, IF(N68&lt;=20, 4, "Tuščias")) ))</f>
        <v>3</v>
      </c>
    </row>
    <row r="69" spans="1:21">
      <c r="A69" s="68" t="s">
        <v>136</v>
      </c>
      <c r="B69" s="69">
        <v>808305</v>
      </c>
      <c r="C69" s="69">
        <v>5</v>
      </c>
      <c r="D69" s="70" t="s">
        <v>43</v>
      </c>
      <c r="E69" s="70" t="s">
        <v>315</v>
      </c>
      <c r="F69" s="35" t="s">
        <v>36</v>
      </c>
      <c r="G69" s="35" t="s">
        <v>34</v>
      </c>
      <c r="H69" s="35" t="s">
        <v>34</v>
      </c>
      <c r="I69" s="35" t="s">
        <v>34</v>
      </c>
      <c r="J69" s="3">
        <v>2</v>
      </c>
      <c r="K69" s="3">
        <v>1</v>
      </c>
      <c r="L69" s="3">
        <v>1</v>
      </c>
      <c r="M69" s="3">
        <v>1</v>
      </c>
      <c r="N69" s="16">
        <f t="shared" si="16"/>
        <v>5</v>
      </c>
      <c r="O69" s="17">
        <f t="shared" si="17"/>
        <v>0.25</v>
      </c>
      <c r="P69" s="17" t="str">
        <f t="shared" si="18"/>
        <v>Patenkinamas</v>
      </c>
      <c r="Q69" s="17">
        <f t="shared" si="19"/>
        <v>0.2857142857142857</v>
      </c>
      <c r="R69" s="17">
        <f t="shared" si="20"/>
        <v>0.33333333333333331</v>
      </c>
      <c r="S69" s="17">
        <f t="shared" si="21"/>
        <v>0.2</v>
      </c>
      <c r="T69" s="17">
        <f t="shared" si="22"/>
        <v>0.2</v>
      </c>
      <c r="U69" s="16">
        <f t="shared" si="23"/>
        <v>1</v>
      </c>
    </row>
    <row r="70" spans="1:21">
      <c r="A70" s="68" t="s">
        <v>136</v>
      </c>
      <c r="B70" s="69">
        <v>808306</v>
      </c>
      <c r="C70" s="69">
        <v>6</v>
      </c>
      <c r="D70" s="70" t="s">
        <v>316</v>
      </c>
      <c r="E70" s="70" t="s">
        <v>317</v>
      </c>
      <c r="F70" s="35" t="s">
        <v>36</v>
      </c>
      <c r="G70" s="35"/>
      <c r="H70" s="35"/>
      <c r="I70" s="35"/>
      <c r="J70" s="3">
        <v>7</v>
      </c>
      <c r="K70" s="3">
        <v>3</v>
      </c>
      <c r="L70" s="3">
        <v>4</v>
      </c>
      <c r="M70" s="3">
        <v>4</v>
      </c>
      <c r="N70" s="16">
        <f t="shared" si="16"/>
        <v>18</v>
      </c>
      <c r="O70" s="17">
        <f t="shared" si="17"/>
        <v>0.9</v>
      </c>
      <c r="P70" s="17" t="str">
        <f t="shared" si="18"/>
        <v>Aukštesnysis</v>
      </c>
      <c r="Q70" s="17">
        <f t="shared" si="19"/>
        <v>1</v>
      </c>
      <c r="R70" s="17">
        <f t="shared" si="20"/>
        <v>1</v>
      </c>
      <c r="S70" s="17">
        <f t="shared" si="21"/>
        <v>0.8</v>
      </c>
      <c r="T70" s="17">
        <f t="shared" si="22"/>
        <v>0.8</v>
      </c>
      <c r="U70" s="16">
        <f t="shared" si="23"/>
        <v>4</v>
      </c>
    </row>
    <row r="71" spans="1:21">
      <c r="A71" s="68" t="s">
        <v>136</v>
      </c>
      <c r="B71" s="69">
        <v>808307</v>
      </c>
      <c r="C71" s="69">
        <v>7</v>
      </c>
      <c r="D71" s="70" t="s">
        <v>114</v>
      </c>
      <c r="E71" s="70" t="s">
        <v>318</v>
      </c>
      <c r="F71" s="35" t="s">
        <v>36</v>
      </c>
      <c r="G71" s="35"/>
      <c r="H71" s="35"/>
      <c r="I71" s="35"/>
      <c r="J71" s="3">
        <v>6</v>
      </c>
      <c r="K71" s="3">
        <v>3</v>
      </c>
      <c r="L71" s="3">
        <v>4</v>
      </c>
      <c r="M71" s="3">
        <v>3</v>
      </c>
      <c r="N71" s="16">
        <f t="shared" si="16"/>
        <v>16</v>
      </c>
      <c r="O71" s="17">
        <f t="shared" si="17"/>
        <v>0.8</v>
      </c>
      <c r="P71" s="17" t="str">
        <f t="shared" si="18"/>
        <v>Aukštesnysis</v>
      </c>
      <c r="Q71" s="17">
        <f t="shared" si="19"/>
        <v>0.8571428571428571</v>
      </c>
      <c r="R71" s="17">
        <f t="shared" si="20"/>
        <v>1</v>
      </c>
      <c r="S71" s="17">
        <f t="shared" si="21"/>
        <v>0.8</v>
      </c>
      <c r="T71" s="17">
        <f t="shared" si="22"/>
        <v>0.6</v>
      </c>
      <c r="U71" s="16">
        <f t="shared" si="23"/>
        <v>4</v>
      </c>
    </row>
    <row r="72" spans="1:21">
      <c r="A72" s="68" t="s">
        <v>136</v>
      </c>
      <c r="B72" s="69">
        <v>808308</v>
      </c>
      <c r="C72" s="69">
        <v>8</v>
      </c>
      <c r="D72" s="70" t="s">
        <v>223</v>
      </c>
      <c r="E72" s="70" t="s">
        <v>319</v>
      </c>
      <c r="F72" s="35" t="s">
        <v>32</v>
      </c>
      <c r="G72" s="35"/>
      <c r="H72" s="35"/>
      <c r="I72" s="35"/>
      <c r="J72" s="3">
        <v>3</v>
      </c>
      <c r="K72" s="3">
        <v>1</v>
      </c>
      <c r="L72" s="3">
        <v>2</v>
      </c>
      <c r="M72" s="3">
        <v>1</v>
      </c>
      <c r="N72" s="16">
        <f t="shared" si="16"/>
        <v>7</v>
      </c>
      <c r="O72" s="17">
        <f t="shared" si="17"/>
        <v>0.35</v>
      </c>
      <c r="P72" s="17" t="str">
        <f t="shared" si="18"/>
        <v>Patenkinamas</v>
      </c>
      <c r="Q72" s="17">
        <f t="shared" si="19"/>
        <v>0.42857142857142855</v>
      </c>
      <c r="R72" s="17">
        <f t="shared" si="20"/>
        <v>0.33333333333333331</v>
      </c>
      <c r="S72" s="17">
        <f t="shared" si="21"/>
        <v>0.4</v>
      </c>
      <c r="T72" s="17">
        <f t="shared" si="22"/>
        <v>0.2</v>
      </c>
      <c r="U72" s="16">
        <f t="shared" si="23"/>
        <v>1</v>
      </c>
    </row>
    <row r="73" spans="1:21">
      <c r="A73" s="68" t="s">
        <v>136</v>
      </c>
      <c r="B73" s="69">
        <v>808309</v>
      </c>
      <c r="C73" s="69">
        <v>9</v>
      </c>
      <c r="D73" s="70" t="s">
        <v>120</v>
      </c>
      <c r="E73" s="70" t="s">
        <v>320</v>
      </c>
      <c r="F73" s="35" t="s">
        <v>36</v>
      </c>
      <c r="G73" s="35"/>
      <c r="H73" s="35"/>
      <c r="I73" s="35"/>
      <c r="J73" s="3">
        <v>5</v>
      </c>
      <c r="K73" s="3">
        <v>3</v>
      </c>
      <c r="L73" s="3">
        <v>2</v>
      </c>
      <c r="M73" s="3">
        <v>3</v>
      </c>
      <c r="N73" s="16">
        <f t="shared" si="16"/>
        <v>13</v>
      </c>
      <c r="O73" s="17">
        <f t="shared" si="17"/>
        <v>0.65</v>
      </c>
      <c r="P73" s="17" t="str">
        <f t="shared" si="18"/>
        <v>Pagrindinis</v>
      </c>
      <c r="Q73" s="17">
        <f t="shared" si="19"/>
        <v>0.7142857142857143</v>
      </c>
      <c r="R73" s="17">
        <f t="shared" si="20"/>
        <v>1</v>
      </c>
      <c r="S73" s="17">
        <f t="shared" si="21"/>
        <v>0.4</v>
      </c>
      <c r="T73" s="17">
        <f t="shared" si="22"/>
        <v>0.6</v>
      </c>
      <c r="U73" s="16">
        <f t="shared" si="23"/>
        <v>3</v>
      </c>
    </row>
    <row r="74" spans="1:21">
      <c r="A74" s="68" t="s">
        <v>136</v>
      </c>
      <c r="B74" s="69">
        <v>808310</v>
      </c>
      <c r="C74" s="69">
        <v>10</v>
      </c>
      <c r="D74" s="70" t="s">
        <v>321</v>
      </c>
      <c r="E74" s="70" t="s">
        <v>322</v>
      </c>
      <c r="F74" s="35" t="s">
        <v>32</v>
      </c>
      <c r="G74" s="35"/>
      <c r="H74" s="35"/>
      <c r="I74" s="35"/>
      <c r="J74" s="3">
        <v>4</v>
      </c>
      <c r="K74" s="3">
        <v>1</v>
      </c>
      <c r="L74" s="3">
        <v>2</v>
      </c>
      <c r="M74" s="3">
        <v>3</v>
      </c>
      <c r="N74" s="16">
        <f t="shared" si="16"/>
        <v>10</v>
      </c>
      <c r="O74" s="17">
        <f t="shared" si="17"/>
        <v>0.5</v>
      </c>
      <c r="P74" s="17" t="str">
        <f t="shared" si="18"/>
        <v>Pagrindinis</v>
      </c>
      <c r="Q74" s="17">
        <f t="shared" si="19"/>
        <v>0.5714285714285714</v>
      </c>
      <c r="R74" s="17">
        <f t="shared" si="20"/>
        <v>0.33333333333333331</v>
      </c>
      <c r="S74" s="17">
        <f t="shared" si="21"/>
        <v>0.4</v>
      </c>
      <c r="T74" s="17">
        <f t="shared" si="22"/>
        <v>0.6</v>
      </c>
      <c r="U74" s="16">
        <f t="shared" si="23"/>
        <v>2</v>
      </c>
    </row>
    <row r="75" spans="1:21">
      <c r="A75" s="68" t="s">
        <v>136</v>
      </c>
      <c r="B75" s="69">
        <v>808311</v>
      </c>
      <c r="C75" s="69">
        <v>11</v>
      </c>
      <c r="D75" s="70" t="s">
        <v>323</v>
      </c>
      <c r="E75" s="70" t="s">
        <v>324</v>
      </c>
      <c r="F75" s="35" t="s">
        <v>32</v>
      </c>
      <c r="G75" s="35"/>
      <c r="H75" s="35"/>
      <c r="I75" s="35"/>
      <c r="J75" s="3">
        <v>6</v>
      </c>
      <c r="K75" s="3">
        <v>3</v>
      </c>
      <c r="L75" s="3">
        <v>4</v>
      </c>
      <c r="M75" s="3">
        <v>4</v>
      </c>
      <c r="N75" s="16">
        <f t="shared" si="16"/>
        <v>17</v>
      </c>
      <c r="O75" s="17">
        <f t="shared" si="17"/>
        <v>0.85</v>
      </c>
      <c r="P75" s="17" t="str">
        <f t="shared" si="18"/>
        <v>Aukštesnysis</v>
      </c>
      <c r="Q75" s="17">
        <f t="shared" si="19"/>
        <v>0.8571428571428571</v>
      </c>
      <c r="R75" s="17">
        <f t="shared" si="20"/>
        <v>1</v>
      </c>
      <c r="S75" s="17">
        <f t="shared" si="21"/>
        <v>0.8</v>
      </c>
      <c r="T75" s="17">
        <f t="shared" si="22"/>
        <v>0.8</v>
      </c>
      <c r="U75" s="16">
        <f t="shared" si="23"/>
        <v>4</v>
      </c>
    </row>
    <row r="76" spans="1:21">
      <c r="A76" s="68" t="s">
        <v>136</v>
      </c>
      <c r="B76" s="69">
        <v>808312</v>
      </c>
      <c r="C76" s="69">
        <v>12</v>
      </c>
      <c r="D76" s="70" t="s">
        <v>112</v>
      </c>
      <c r="E76" s="70" t="s">
        <v>325</v>
      </c>
      <c r="F76" s="35" t="s">
        <v>32</v>
      </c>
      <c r="G76" s="35"/>
      <c r="H76" s="35"/>
      <c r="I76" s="35"/>
      <c r="J76" s="3">
        <v>3</v>
      </c>
      <c r="K76" s="3">
        <v>3</v>
      </c>
      <c r="L76" s="3">
        <v>2</v>
      </c>
      <c r="M76" s="3">
        <v>2</v>
      </c>
      <c r="N76" s="16">
        <f t="shared" si="16"/>
        <v>10</v>
      </c>
      <c r="O76" s="17">
        <f t="shared" si="17"/>
        <v>0.5</v>
      </c>
      <c r="P76" s="17" t="str">
        <f t="shared" si="18"/>
        <v>Pagrindinis</v>
      </c>
      <c r="Q76" s="17">
        <f t="shared" si="19"/>
        <v>0.42857142857142855</v>
      </c>
      <c r="R76" s="17">
        <f t="shared" si="20"/>
        <v>1</v>
      </c>
      <c r="S76" s="17">
        <f t="shared" si="21"/>
        <v>0.4</v>
      </c>
      <c r="T76" s="17">
        <f t="shared" si="22"/>
        <v>0.4</v>
      </c>
      <c r="U76" s="16">
        <f t="shared" si="23"/>
        <v>2</v>
      </c>
    </row>
    <row r="77" spans="1:21">
      <c r="A77" s="68" t="s">
        <v>136</v>
      </c>
      <c r="B77" s="69">
        <v>808313</v>
      </c>
      <c r="C77" s="69">
        <v>13</v>
      </c>
      <c r="D77" s="70" t="s">
        <v>326</v>
      </c>
      <c r="E77" s="70" t="s">
        <v>327</v>
      </c>
      <c r="F77" s="35" t="s">
        <v>36</v>
      </c>
      <c r="G77" s="35"/>
      <c r="H77" s="35"/>
      <c r="I77" s="35"/>
      <c r="J77" s="3">
        <v>5</v>
      </c>
      <c r="K77" s="3">
        <v>3</v>
      </c>
      <c r="L77" s="3">
        <v>3</v>
      </c>
      <c r="M77" s="3">
        <v>3</v>
      </c>
      <c r="N77" s="16">
        <f t="shared" si="16"/>
        <v>14</v>
      </c>
      <c r="O77" s="17">
        <f t="shared" si="17"/>
        <v>0.7</v>
      </c>
      <c r="P77" s="17" t="str">
        <f t="shared" si="18"/>
        <v>Pagrindinis</v>
      </c>
      <c r="Q77" s="17">
        <f t="shared" si="19"/>
        <v>0.7142857142857143</v>
      </c>
      <c r="R77" s="17">
        <f t="shared" si="20"/>
        <v>1</v>
      </c>
      <c r="S77" s="17">
        <f t="shared" si="21"/>
        <v>0.6</v>
      </c>
      <c r="T77" s="17">
        <f t="shared" si="22"/>
        <v>0.6</v>
      </c>
      <c r="U77" s="16">
        <f t="shared" si="23"/>
        <v>4</v>
      </c>
    </row>
    <row r="78" spans="1:21">
      <c r="A78" s="68" t="s">
        <v>136</v>
      </c>
      <c r="B78" s="69">
        <v>808314</v>
      </c>
      <c r="C78" s="69">
        <v>14</v>
      </c>
      <c r="D78" s="70" t="s">
        <v>42</v>
      </c>
      <c r="E78" s="70" t="s">
        <v>328</v>
      </c>
      <c r="F78" s="35" t="s">
        <v>36</v>
      </c>
      <c r="G78" s="35"/>
      <c r="H78" s="35"/>
      <c r="I78" s="35"/>
      <c r="J78" s="3">
        <v>5</v>
      </c>
      <c r="K78" s="3">
        <v>3</v>
      </c>
      <c r="L78" s="3">
        <v>4</v>
      </c>
      <c r="M78" s="3">
        <v>3</v>
      </c>
      <c r="N78" s="16">
        <f t="shared" si="16"/>
        <v>15</v>
      </c>
      <c r="O78" s="17">
        <f t="shared" si="17"/>
        <v>0.75</v>
      </c>
      <c r="P78" s="17" t="str">
        <f t="shared" si="18"/>
        <v>Pagrindinis</v>
      </c>
      <c r="Q78" s="17">
        <f t="shared" si="19"/>
        <v>0.7142857142857143</v>
      </c>
      <c r="R78" s="17">
        <f t="shared" si="20"/>
        <v>1</v>
      </c>
      <c r="S78" s="17">
        <f t="shared" si="21"/>
        <v>0.8</v>
      </c>
      <c r="T78" s="17">
        <f t="shared" si="22"/>
        <v>0.6</v>
      </c>
      <c r="U78" s="16">
        <f t="shared" si="23"/>
        <v>4</v>
      </c>
    </row>
    <row r="79" spans="1:21">
      <c r="A79" s="68" t="s">
        <v>136</v>
      </c>
      <c r="B79" s="69">
        <v>808315</v>
      </c>
      <c r="C79" s="69">
        <v>15</v>
      </c>
      <c r="D79" s="70" t="s">
        <v>329</v>
      </c>
      <c r="E79" s="70" t="s">
        <v>330</v>
      </c>
      <c r="F79" s="35" t="s">
        <v>36</v>
      </c>
      <c r="G79" s="35"/>
      <c r="H79" s="35"/>
      <c r="I79" s="35"/>
      <c r="J79" s="3">
        <v>5</v>
      </c>
      <c r="K79" s="3">
        <v>3</v>
      </c>
      <c r="L79" s="3">
        <v>4</v>
      </c>
      <c r="M79" s="3">
        <v>4</v>
      </c>
      <c r="N79" s="16">
        <f t="shared" si="16"/>
        <v>16</v>
      </c>
      <c r="O79" s="17">
        <f t="shared" si="17"/>
        <v>0.8</v>
      </c>
      <c r="P79" s="17" t="str">
        <f t="shared" si="18"/>
        <v>Aukštesnysis</v>
      </c>
      <c r="Q79" s="17">
        <f t="shared" si="19"/>
        <v>0.7142857142857143</v>
      </c>
      <c r="R79" s="17">
        <f t="shared" si="20"/>
        <v>1</v>
      </c>
      <c r="S79" s="17">
        <f t="shared" si="21"/>
        <v>0.8</v>
      </c>
      <c r="T79" s="17">
        <f t="shared" si="22"/>
        <v>0.8</v>
      </c>
      <c r="U79" s="16">
        <f t="shared" si="23"/>
        <v>4</v>
      </c>
    </row>
    <row r="80" spans="1:21">
      <c r="A80" s="68" t="s">
        <v>136</v>
      </c>
      <c r="B80" s="69">
        <v>808316</v>
      </c>
      <c r="C80" s="69">
        <v>16</v>
      </c>
      <c r="D80" s="70" t="s">
        <v>331</v>
      </c>
      <c r="E80" s="70" t="s">
        <v>332</v>
      </c>
      <c r="F80" s="35" t="s">
        <v>32</v>
      </c>
      <c r="G80" s="35"/>
      <c r="H80" s="35"/>
      <c r="I80" s="35"/>
      <c r="J80" s="3">
        <v>5</v>
      </c>
      <c r="K80" s="3">
        <v>3</v>
      </c>
      <c r="L80" s="3">
        <v>3</v>
      </c>
      <c r="M80" s="3">
        <v>3</v>
      </c>
      <c r="N80" s="16">
        <f t="shared" si="16"/>
        <v>14</v>
      </c>
      <c r="O80" s="17">
        <f t="shared" si="17"/>
        <v>0.7</v>
      </c>
      <c r="P80" s="17" t="str">
        <f t="shared" si="18"/>
        <v>Pagrindinis</v>
      </c>
      <c r="Q80" s="17">
        <f t="shared" si="19"/>
        <v>0.7142857142857143</v>
      </c>
      <c r="R80" s="17">
        <f t="shared" si="20"/>
        <v>1</v>
      </c>
      <c r="S80" s="17">
        <f t="shared" si="21"/>
        <v>0.6</v>
      </c>
      <c r="T80" s="17">
        <f t="shared" si="22"/>
        <v>0.6</v>
      </c>
      <c r="U80" s="16">
        <f t="shared" si="23"/>
        <v>4</v>
      </c>
    </row>
    <row r="81" spans="1:21">
      <c r="A81" s="68" t="s">
        <v>136</v>
      </c>
      <c r="B81" s="69">
        <v>808317</v>
      </c>
      <c r="C81" s="69">
        <v>17</v>
      </c>
      <c r="D81" s="70" t="s">
        <v>333</v>
      </c>
      <c r="E81" s="70" t="s">
        <v>334</v>
      </c>
      <c r="F81" s="35" t="s">
        <v>32</v>
      </c>
      <c r="G81" s="35"/>
      <c r="H81" s="35"/>
      <c r="I81" s="35"/>
      <c r="J81" s="3">
        <v>5</v>
      </c>
      <c r="K81" s="3">
        <v>3</v>
      </c>
      <c r="L81" s="3">
        <v>4</v>
      </c>
      <c r="M81" s="3">
        <v>3</v>
      </c>
      <c r="N81" s="16">
        <f t="shared" si="16"/>
        <v>15</v>
      </c>
      <c r="O81" s="17">
        <f t="shared" si="17"/>
        <v>0.75</v>
      </c>
      <c r="P81" s="17" t="str">
        <f t="shared" si="18"/>
        <v>Pagrindinis</v>
      </c>
      <c r="Q81" s="17">
        <f t="shared" si="19"/>
        <v>0.7142857142857143</v>
      </c>
      <c r="R81" s="17">
        <f t="shared" si="20"/>
        <v>1</v>
      </c>
      <c r="S81" s="17">
        <f t="shared" si="21"/>
        <v>0.8</v>
      </c>
      <c r="T81" s="17">
        <f t="shared" si="22"/>
        <v>0.6</v>
      </c>
      <c r="U81" s="16">
        <f t="shared" si="23"/>
        <v>4</v>
      </c>
    </row>
    <row r="82" spans="1:21">
      <c r="A82" s="68" t="s">
        <v>136</v>
      </c>
      <c r="B82" s="69">
        <v>808318</v>
      </c>
      <c r="C82" s="69">
        <v>18</v>
      </c>
      <c r="D82" s="70" t="s">
        <v>335</v>
      </c>
      <c r="E82" s="70" t="s">
        <v>336</v>
      </c>
      <c r="F82" s="35" t="s">
        <v>36</v>
      </c>
      <c r="G82" s="35"/>
      <c r="H82" s="35"/>
      <c r="I82" s="35"/>
      <c r="J82" s="3">
        <v>5</v>
      </c>
      <c r="K82" s="3">
        <v>3</v>
      </c>
      <c r="L82" s="3">
        <v>3</v>
      </c>
      <c r="M82" s="3">
        <v>5</v>
      </c>
      <c r="N82" s="16">
        <f t="shared" si="16"/>
        <v>16</v>
      </c>
      <c r="O82" s="17">
        <f t="shared" si="17"/>
        <v>0.8</v>
      </c>
      <c r="P82" s="17" t="str">
        <f t="shared" si="18"/>
        <v>Aukštesnysis</v>
      </c>
      <c r="Q82" s="17">
        <f t="shared" si="19"/>
        <v>0.7142857142857143</v>
      </c>
      <c r="R82" s="17">
        <f t="shared" si="20"/>
        <v>1</v>
      </c>
      <c r="S82" s="17">
        <f t="shared" si="21"/>
        <v>0.6</v>
      </c>
      <c r="T82" s="17">
        <f t="shared" si="22"/>
        <v>1</v>
      </c>
      <c r="U82" s="16">
        <f t="shared" si="23"/>
        <v>4</v>
      </c>
    </row>
    <row r="83" spans="1:21">
      <c r="A83" s="68" t="s">
        <v>136</v>
      </c>
      <c r="B83" s="69">
        <v>808319</v>
      </c>
      <c r="C83" s="69">
        <v>19</v>
      </c>
      <c r="D83" s="70" t="s">
        <v>113</v>
      </c>
      <c r="E83" s="70" t="s">
        <v>337</v>
      </c>
      <c r="F83" s="35" t="s">
        <v>32</v>
      </c>
      <c r="G83" s="35" t="s">
        <v>34</v>
      </c>
      <c r="H83" s="35" t="s">
        <v>34</v>
      </c>
      <c r="I83" s="35" t="s">
        <v>34</v>
      </c>
      <c r="J83" s="3">
        <v>2</v>
      </c>
      <c r="K83" s="3">
        <v>1</v>
      </c>
      <c r="L83" s="3">
        <v>0</v>
      </c>
      <c r="M83" s="3">
        <v>1</v>
      </c>
      <c r="N83" s="16">
        <f t="shared" si="16"/>
        <v>4</v>
      </c>
      <c r="O83" s="17">
        <f t="shared" si="17"/>
        <v>0.2</v>
      </c>
      <c r="P83" s="17" t="str">
        <f t="shared" si="18"/>
        <v>Nepatenkinamas</v>
      </c>
      <c r="Q83" s="17">
        <f t="shared" si="19"/>
        <v>0.2857142857142857</v>
      </c>
      <c r="R83" s="17">
        <f t="shared" si="20"/>
        <v>0.33333333333333331</v>
      </c>
      <c r="S83" s="17">
        <f t="shared" si="21"/>
        <v>0</v>
      </c>
      <c r="T83" s="17">
        <f t="shared" si="22"/>
        <v>0.2</v>
      </c>
      <c r="U83" s="16">
        <f t="shared" si="23"/>
        <v>1</v>
      </c>
    </row>
    <row r="84" spans="1:21">
      <c r="A84" s="68" t="s">
        <v>136</v>
      </c>
      <c r="B84" s="69">
        <v>808320</v>
      </c>
      <c r="C84" s="69">
        <v>20</v>
      </c>
      <c r="D84" s="70" t="s">
        <v>338</v>
      </c>
      <c r="E84" s="70" t="s">
        <v>339</v>
      </c>
      <c r="F84" s="35" t="s">
        <v>32</v>
      </c>
      <c r="G84" s="35"/>
      <c r="H84" s="35"/>
      <c r="I84" s="35"/>
      <c r="J84" s="3">
        <v>6</v>
      </c>
      <c r="K84" s="3">
        <v>3</v>
      </c>
      <c r="L84" s="3">
        <v>4</v>
      </c>
      <c r="M84" s="3">
        <v>4</v>
      </c>
      <c r="N84" s="16">
        <f t="shared" si="16"/>
        <v>17</v>
      </c>
      <c r="O84" s="17">
        <f t="shared" si="17"/>
        <v>0.85</v>
      </c>
      <c r="P84" s="17" t="str">
        <f t="shared" si="18"/>
        <v>Aukštesnysis</v>
      </c>
      <c r="Q84" s="17">
        <f t="shared" si="19"/>
        <v>0.8571428571428571</v>
      </c>
      <c r="R84" s="17">
        <f t="shared" si="20"/>
        <v>1</v>
      </c>
      <c r="S84" s="17">
        <f t="shared" si="21"/>
        <v>0.8</v>
      </c>
      <c r="T84" s="17">
        <f t="shared" si="22"/>
        <v>0.8</v>
      </c>
      <c r="U84" s="16">
        <f t="shared" si="23"/>
        <v>4</v>
      </c>
    </row>
    <row r="85" spans="1:21">
      <c r="A85" s="68" t="s">
        <v>136</v>
      </c>
      <c r="B85" s="69">
        <v>808321</v>
      </c>
      <c r="C85" s="69">
        <v>21</v>
      </c>
      <c r="D85" s="70" t="s">
        <v>340</v>
      </c>
      <c r="E85" s="70" t="s">
        <v>341</v>
      </c>
      <c r="F85" s="35" t="s">
        <v>36</v>
      </c>
      <c r="G85" s="35"/>
      <c r="H85" s="35"/>
      <c r="I85" s="35"/>
      <c r="J85" s="3">
        <v>5</v>
      </c>
      <c r="K85" s="3">
        <v>3</v>
      </c>
      <c r="L85" s="3">
        <v>3</v>
      </c>
      <c r="M85" s="3">
        <v>3</v>
      </c>
      <c r="N85" s="16">
        <f t="shared" si="16"/>
        <v>14</v>
      </c>
      <c r="O85" s="17">
        <f t="shared" si="17"/>
        <v>0.7</v>
      </c>
      <c r="P85" s="17" t="str">
        <f t="shared" si="18"/>
        <v>Pagrindinis</v>
      </c>
      <c r="Q85" s="17">
        <f t="shared" si="19"/>
        <v>0.7142857142857143</v>
      </c>
      <c r="R85" s="17">
        <f t="shared" si="20"/>
        <v>1</v>
      </c>
      <c r="S85" s="17">
        <f t="shared" si="21"/>
        <v>0.6</v>
      </c>
      <c r="T85" s="17">
        <f t="shared" si="22"/>
        <v>0.6</v>
      </c>
      <c r="U85" s="16">
        <f t="shared" si="23"/>
        <v>4</v>
      </c>
    </row>
    <row r="86" spans="1:21">
      <c r="A86" s="68" t="s">
        <v>136</v>
      </c>
      <c r="B86" s="69">
        <v>808322</v>
      </c>
      <c r="C86" s="69">
        <v>22</v>
      </c>
      <c r="D86" s="70" t="s">
        <v>331</v>
      </c>
      <c r="E86" s="70" t="s">
        <v>342</v>
      </c>
      <c r="F86" s="35" t="s">
        <v>32</v>
      </c>
      <c r="G86" s="35"/>
      <c r="H86" s="35"/>
      <c r="I86" s="35"/>
      <c r="J86" s="3">
        <v>4</v>
      </c>
      <c r="K86" s="3">
        <v>3</v>
      </c>
      <c r="L86" s="3">
        <v>2</v>
      </c>
      <c r="M86" s="3">
        <v>2</v>
      </c>
      <c r="N86" s="16">
        <f t="shared" si="16"/>
        <v>11</v>
      </c>
      <c r="O86" s="17">
        <f t="shared" si="17"/>
        <v>0.55000000000000004</v>
      </c>
      <c r="P86" s="17" t="str">
        <f t="shared" si="18"/>
        <v>Pagrindinis</v>
      </c>
      <c r="Q86" s="17">
        <f t="shared" si="19"/>
        <v>0.5714285714285714</v>
      </c>
      <c r="R86" s="17">
        <f t="shared" si="20"/>
        <v>1</v>
      </c>
      <c r="S86" s="17">
        <f t="shared" si="21"/>
        <v>0.4</v>
      </c>
      <c r="T86" s="17">
        <f t="shared" si="22"/>
        <v>0.4</v>
      </c>
      <c r="U86" s="16">
        <f t="shared" si="23"/>
        <v>3</v>
      </c>
    </row>
    <row r="87" spans="1:21">
      <c r="A87" s="68" t="s">
        <v>136</v>
      </c>
      <c r="B87" s="69">
        <v>808323</v>
      </c>
      <c r="C87" s="69">
        <v>23</v>
      </c>
      <c r="D87" s="70" t="s">
        <v>33</v>
      </c>
      <c r="E87" s="70" t="s">
        <v>343</v>
      </c>
      <c r="F87" s="35" t="s">
        <v>32</v>
      </c>
      <c r="G87" s="35"/>
      <c r="H87" s="35"/>
      <c r="I87" s="35"/>
      <c r="J87" s="3">
        <v>4</v>
      </c>
      <c r="K87" s="3">
        <v>2</v>
      </c>
      <c r="L87" s="3">
        <v>1</v>
      </c>
      <c r="M87" s="3">
        <v>1</v>
      </c>
      <c r="N87" s="16">
        <f t="shared" si="16"/>
        <v>8</v>
      </c>
      <c r="O87" s="17">
        <f t="shared" si="17"/>
        <v>0.4</v>
      </c>
      <c r="P87" s="17" t="str">
        <f t="shared" si="18"/>
        <v>Patenkinamas</v>
      </c>
      <c r="Q87" s="17">
        <f t="shared" si="19"/>
        <v>0.5714285714285714</v>
      </c>
      <c r="R87" s="17">
        <f t="shared" si="20"/>
        <v>0.66666666666666663</v>
      </c>
      <c r="S87" s="17">
        <f t="shared" si="21"/>
        <v>0.2</v>
      </c>
      <c r="T87" s="17">
        <f t="shared" si="22"/>
        <v>0.2</v>
      </c>
      <c r="U87" s="16">
        <f t="shared" si="23"/>
        <v>2</v>
      </c>
    </row>
    <row r="88" spans="1:21">
      <c r="A88" s="68" t="s">
        <v>136</v>
      </c>
      <c r="B88" s="69">
        <v>808324</v>
      </c>
      <c r="C88" s="69">
        <v>24</v>
      </c>
      <c r="D88" s="70" t="s">
        <v>344</v>
      </c>
      <c r="E88" s="70" t="s">
        <v>345</v>
      </c>
      <c r="F88" s="35" t="s">
        <v>36</v>
      </c>
      <c r="G88" s="35"/>
      <c r="H88" s="35"/>
      <c r="I88" s="35"/>
      <c r="J88" s="3">
        <v>6</v>
      </c>
      <c r="K88" s="3">
        <v>3</v>
      </c>
      <c r="L88" s="3">
        <v>4</v>
      </c>
      <c r="M88" s="3">
        <v>4</v>
      </c>
      <c r="N88" s="16">
        <f t="shared" si="16"/>
        <v>17</v>
      </c>
      <c r="O88" s="17">
        <f t="shared" si="17"/>
        <v>0.85</v>
      </c>
      <c r="P88" s="17" t="str">
        <f t="shared" si="18"/>
        <v>Aukštesnysis</v>
      </c>
      <c r="Q88" s="17">
        <f t="shared" si="19"/>
        <v>0.8571428571428571</v>
      </c>
      <c r="R88" s="17">
        <f t="shared" si="20"/>
        <v>1</v>
      </c>
      <c r="S88" s="17">
        <f t="shared" si="21"/>
        <v>0.8</v>
      </c>
      <c r="T88" s="17">
        <f t="shared" si="22"/>
        <v>0.8</v>
      </c>
      <c r="U88" s="16">
        <f t="shared" si="23"/>
        <v>4</v>
      </c>
    </row>
    <row r="89" spans="1:21">
      <c r="A89" s="68" t="s">
        <v>136</v>
      </c>
      <c r="B89" s="69">
        <v>808325</v>
      </c>
      <c r="C89" s="69">
        <v>25</v>
      </c>
      <c r="D89" s="70" t="s">
        <v>346</v>
      </c>
      <c r="E89" s="70" t="s">
        <v>347</v>
      </c>
      <c r="F89" s="35" t="s">
        <v>32</v>
      </c>
      <c r="G89" s="35" t="s">
        <v>34</v>
      </c>
      <c r="H89" s="35" t="s">
        <v>34</v>
      </c>
      <c r="I89" s="35" t="s">
        <v>34</v>
      </c>
      <c r="J89" s="3">
        <v>3</v>
      </c>
      <c r="K89" s="3">
        <v>1</v>
      </c>
      <c r="L89" s="3">
        <v>1</v>
      </c>
      <c r="M89" s="3">
        <v>1</v>
      </c>
      <c r="N89" s="16">
        <f t="shared" si="16"/>
        <v>6</v>
      </c>
      <c r="O89" s="17">
        <f t="shared" si="17"/>
        <v>0.3</v>
      </c>
      <c r="P89" s="17" t="str">
        <f t="shared" si="18"/>
        <v>Patenkinamas</v>
      </c>
      <c r="Q89" s="17">
        <f t="shared" si="19"/>
        <v>0.42857142857142855</v>
      </c>
      <c r="R89" s="17">
        <f t="shared" si="20"/>
        <v>0.33333333333333331</v>
      </c>
      <c r="S89" s="17">
        <f t="shared" si="21"/>
        <v>0.2</v>
      </c>
      <c r="T89" s="17">
        <f t="shared" si="22"/>
        <v>0.2</v>
      </c>
      <c r="U89" s="16">
        <f t="shared" si="23"/>
        <v>1</v>
      </c>
    </row>
    <row r="90" spans="1:21">
      <c r="A90" s="68" t="s">
        <v>136</v>
      </c>
      <c r="B90" s="69">
        <v>808326</v>
      </c>
      <c r="C90" s="69">
        <v>26</v>
      </c>
      <c r="D90" s="70" t="s">
        <v>348</v>
      </c>
      <c r="E90" s="70" t="s">
        <v>349</v>
      </c>
      <c r="F90" s="35" t="s">
        <v>32</v>
      </c>
      <c r="G90" s="35"/>
      <c r="H90" s="35"/>
      <c r="I90" s="35"/>
      <c r="J90" s="3">
        <v>3</v>
      </c>
      <c r="K90" s="3">
        <v>2</v>
      </c>
      <c r="L90" s="3">
        <v>3</v>
      </c>
      <c r="M90" s="3">
        <v>2</v>
      </c>
      <c r="N90" s="16">
        <f t="shared" si="16"/>
        <v>10</v>
      </c>
      <c r="O90" s="17">
        <f t="shared" si="17"/>
        <v>0.5</v>
      </c>
      <c r="P90" s="17" t="str">
        <f t="shared" si="18"/>
        <v>Pagrindinis</v>
      </c>
      <c r="Q90" s="17">
        <f t="shared" si="19"/>
        <v>0.42857142857142855</v>
      </c>
      <c r="R90" s="17">
        <f t="shared" si="20"/>
        <v>0.66666666666666663</v>
      </c>
      <c r="S90" s="17">
        <f t="shared" si="21"/>
        <v>0.6</v>
      </c>
      <c r="T90" s="17">
        <f t="shared" si="22"/>
        <v>0.4</v>
      </c>
      <c r="U90" s="16">
        <f t="shared" si="23"/>
        <v>2</v>
      </c>
    </row>
    <row r="91" spans="1:21">
      <c r="A91" s="68" t="s">
        <v>136</v>
      </c>
      <c r="B91" s="69">
        <v>808327</v>
      </c>
      <c r="C91" s="69">
        <v>27</v>
      </c>
      <c r="D91" s="70" t="s">
        <v>295</v>
      </c>
      <c r="E91" s="70" t="s">
        <v>350</v>
      </c>
      <c r="F91" s="35" t="s">
        <v>32</v>
      </c>
      <c r="G91" s="35"/>
      <c r="H91" s="35"/>
      <c r="I91" s="35"/>
      <c r="J91" s="3">
        <v>4</v>
      </c>
      <c r="K91" s="3">
        <v>3</v>
      </c>
      <c r="L91" s="3">
        <v>2</v>
      </c>
      <c r="M91" s="3">
        <v>3</v>
      </c>
      <c r="N91" s="16">
        <f t="shared" si="16"/>
        <v>12</v>
      </c>
      <c r="O91" s="17">
        <f t="shared" si="17"/>
        <v>0.6</v>
      </c>
      <c r="P91" s="17" t="str">
        <f t="shared" si="18"/>
        <v>Pagrindinis</v>
      </c>
      <c r="Q91" s="17">
        <f t="shared" si="19"/>
        <v>0.5714285714285714</v>
      </c>
      <c r="R91" s="17">
        <f t="shared" si="20"/>
        <v>1</v>
      </c>
      <c r="S91" s="17">
        <f t="shared" si="21"/>
        <v>0.4</v>
      </c>
      <c r="T91" s="17">
        <f t="shared" si="22"/>
        <v>0.6</v>
      </c>
      <c r="U91" s="16">
        <f t="shared" si="23"/>
        <v>3</v>
      </c>
    </row>
    <row r="92" spans="1:21">
      <c r="A92" s="68" t="s">
        <v>136</v>
      </c>
      <c r="B92" s="69">
        <v>808328</v>
      </c>
      <c r="C92" s="69">
        <v>28</v>
      </c>
      <c r="D92" s="70" t="s">
        <v>351</v>
      </c>
      <c r="E92" s="70" t="s">
        <v>352</v>
      </c>
      <c r="F92" s="35" t="s">
        <v>36</v>
      </c>
      <c r="G92" s="35"/>
      <c r="H92" s="35"/>
      <c r="I92" s="35"/>
      <c r="J92" s="3">
        <v>4</v>
      </c>
      <c r="K92" s="3">
        <v>2</v>
      </c>
      <c r="L92" s="3">
        <v>2</v>
      </c>
      <c r="M92" s="3">
        <v>4</v>
      </c>
      <c r="N92" s="16">
        <f t="shared" si="16"/>
        <v>12</v>
      </c>
      <c r="O92" s="17">
        <f t="shared" si="17"/>
        <v>0.6</v>
      </c>
      <c r="P92" s="17" t="str">
        <f t="shared" si="18"/>
        <v>Pagrindinis</v>
      </c>
      <c r="Q92" s="17">
        <f t="shared" si="19"/>
        <v>0.5714285714285714</v>
      </c>
      <c r="R92" s="17">
        <f t="shared" si="20"/>
        <v>0.66666666666666663</v>
      </c>
      <c r="S92" s="17">
        <f t="shared" si="21"/>
        <v>0.4</v>
      </c>
      <c r="T92" s="17">
        <f t="shared" si="22"/>
        <v>0.8</v>
      </c>
      <c r="U92" s="16">
        <f t="shared" si="23"/>
        <v>3</v>
      </c>
    </row>
    <row r="93" spans="1:21">
      <c r="A93" s="68" t="s">
        <v>136</v>
      </c>
      <c r="B93" s="69">
        <v>808329</v>
      </c>
      <c r="C93" s="69">
        <v>29</v>
      </c>
      <c r="D93" s="70" t="s">
        <v>353</v>
      </c>
      <c r="E93" s="70" t="s">
        <v>354</v>
      </c>
      <c r="F93" s="35" t="s">
        <v>32</v>
      </c>
      <c r="G93" s="35"/>
      <c r="H93" s="35"/>
      <c r="I93" s="35"/>
      <c r="J93" s="3">
        <v>4</v>
      </c>
      <c r="K93" s="3">
        <v>3</v>
      </c>
      <c r="L93" s="3">
        <v>3</v>
      </c>
      <c r="M93" s="3">
        <v>3</v>
      </c>
      <c r="N93" s="16">
        <f t="shared" si="16"/>
        <v>13</v>
      </c>
      <c r="O93" s="17">
        <f t="shared" si="17"/>
        <v>0.65</v>
      </c>
      <c r="P93" s="17" t="str">
        <f t="shared" si="18"/>
        <v>Pagrindinis</v>
      </c>
      <c r="Q93" s="17">
        <f t="shared" si="19"/>
        <v>0.5714285714285714</v>
      </c>
      <c r="R93" s="17">
        <f t="shared" si="20"/>
        <v>1</v>
      </c>
      <c r="S93" s="17">
        <f t="shared" si="21"/>
        <v>0.6</v>
      </c>
      <c r="T93" s="17">
        <f t="shared" si="22"/>
        <v>0.6</v>
      </c>
      <c r="U93" s="16">
        <f t="shared" si="23"/>
        <v>3</v>
      </c>
    </row>
    <row r="94" spans="1:21">
      <c r="A94" s="68" t="s">
        <v>136</v>
      </c>
      <c r="B94" s="69">
        <v>808330</v>
      </c>
      <c r="C94" s="69">
        <v>30</v>
      </c>
      <c r="D94" s="70" t="s">
        <v>295</v>
      </c>
      <c r="E94" s="70" t="s">
        <v>355</v>
      </c>
      <c r="F94" s="35" t="s">
        <v>32</v>
      </c>
      <c r="G94" s="35"/>
      <c r="H94" s="35"/>
      <c r="I94" s="35"/>
      <c r="J94" s="3">
        <v>5</v>
      </c>
      <c r="K94" s="3">
        <v>3</v>
      </c>
      <c r="L94" s="3">
        <v>3</v>
      </c>
      <c r="M94" s="3">
        <v>3</v>
      </c>
      <c r="N94" s="16">
        <f t="shared" si="16"/>
        <v>14</v>
      </c>
      <c r="O94" s="17">
        <f t="shared" si="17"/>
        <v>0.7</v>
      </c>
      <c r="P94" s="17" t="str">
        <f t="shared" si="18"/>
        <v>Pagrindinis</v>
      </c>
      <c r="Q94" s="17">
        <f t="shared" si="19"/>
        <v>0.7142857142857143</v>
      </c>
      <c r="R94" s="17">
        <f t="shared" si="20"/>
        <v>1</v>
      </c>
      <c r="S94" s="17">
        <f t="shared" si="21"/>
        <v>0.6</v>
      </c>
      <c r="T94" s="17">
        <f t="shared" si="22"/>
        <v>0.6</v>
      </c>
      <c r="U94" s="16">
        <f t="shared" si="23"/>
        <v>4</v>
      </c>
    </row>
    <row r="95" spans="1:21">
      <c r="A95" s="68" t="s">
        <v>356</v>
      </c>
      <c r="B95" s="69">
        <v>808401</v>
      </c>
      <c r="C95" s="69">
        <v>1</v>
      </c>
      <c r="D95" s="70" t="s">
        <v>104</v>
      </c>
      <c r="E95" s="70" t="s">
        <v>357</v>
      </c>
      <c r="F95" s="35" t="s">
        <v>32</v>
      </c>
      <c r="G95" s="35"/>
      <c r="H95" s="35"/>
      <c r="I95" s="35"/>
      <c r="J95" s="3">
        <v>4</v>
      </c>
      <c r="K95" s="3">
        <v>1</v>
      </c>
      <c r="L95" s="3">
        <v>3</v>
      </c>
      <c r="M95" s="3">
        <v>3</v>
      </c>
      <c r="N95" s="16">
        <f t="shared" si="16"/>
        <v>11</v>
      </c>
      <c r="O95" s="17">
        <f t="shared" si="17"/>
        <v>0.55000000000000004</v>
      </c>
      <c r="P95" s="17" t="str">
        <f t="shared" si="18"/>
        <v>Pagrindinis</v>
      </c>
      <c r="Q95" s="17">
        <f t="shared" si="19"/>
        <v>0.5714285714285714</v>
      </c>
      <c r="R95" s="17">
        <f t="shared" si="20"/>
        <v>0.33333333333333331</v>
      </c>
      <c r="S95" s="17">
        <f t="shared" si="21"/>
        <v>0.6</v>
      </c>
      <c r="T95" s="17">
        <f t="shared" si="22"/>
        <v>0.6</v>
      </c>
      <c r="U95" s="16">
        <f t="shared" si="23"/>
        <v>3</v>
      </c>
    </row>
    <row r="96" spans="1:21">
      <c r="A96" s="68" t="s">
        <v>356</v>
      </c>
      <c r="B96" s="69">
        <v>808402</v>
      </c>
      <c r="C96" s="69">
        <v>2</v>
      </c>
      <c r="D96" s="70" t="s">
        <v>281</v>
      </c>
      <c r="E96" s="70" t="s">
        <v>358</v>
      </c>
      <c r="F96" s="35" t="s">
        <v>36</v>
      </c>
      <c r="G96" s="35"/>
      <c r="H96" s="35"/>
      <c r="I96" s="35"/>
      <c r="J96" s="3">
        <v>3</v>
      </c>
      <c r="K96" s="3">
        <v>2</v>
      </c>
      <c r="L96" s="3">
        <v>2</v>
      </c>
      <c r="M96" s="3">
        <v>2</v>
      </c>
      <c r="N96" s="16">
        <f t="shared" si="16"/>
        <v>9</v>
      </c>
      <c r="O96" s="17">
        <f t="shared" si="17"/>
        <v>0.45</v>
      </c>
      <c r="P96" s="17" t="str">
        <f t="shared" si="18"/>
        <v>Pagrindinis</v>
      </c>
      <c r="Q96" s="17">
        <f t="shared" si="19"/>
        <v>0.42857142857142855</v>
      </c>
      <c r="R96" s="17">
        <f t="shared" si="20"/>
        <v>0.66666666666666663</v>
      </c>
      <c r="S96" s="17">
        <f t="shared" si="21"/>
        <v>0.4</v>
      </c>
      <c r="T96" s="17">
        <f t="shared" si="22"/>
        <v>0.4</v>
      </c>
      <c r="U96" s="16">
        <f t="shared" si="23"/>
        <v>2</v>
      </c>
    </row>
    <row r="97" spans="1:21">
      <c r="A97" s="68" t="s">
        <v>356</v>
      </c>
      <c r="B97" s="69">
        <v>808403</v>
      </c>
      <c r="C97" s="69">
        <v>3</v>
      </c>
      <c r="D97" s="70" t="s">
        <v>359</v>
      </c>
      <c r="E97" s="70" t="s">
        <v>360</v>
      </c>
      <c r="F97" s="35" t="s">
        <v>32</v>
      </c>
      <c r="G97" s="35"/>
      <c r="H97" s="35"/>
      <c r="I97" s="35"/>
      <c r="J97" s="3">
        <v>3</v>
      </c>
      <c r="K97" s="3">
        <v>1</v>
      </c>
      <c r="L97" s="3">
        <v>1</v>
      </c>
      <c r="M97" s="3">
        <v>1</v>
      </c>
      <c r="N97" s="16">
        <f t="shared" si="16"/>
        <v>6</v>
      </c>
      <c r="O97" s="17">
        <f t="shared" si="17"/>
        <v>0.3</v>
      </c>
      <c r="P97" s="17" t="str">
        <f t="shared" si="18"/>
        <v>Patenkinamas</v>
      </c>
      <c r="Q97" s="17">
        <f t="shared" si="19"/>
        <v>0.42857142857142855</v>
      </c>
      <c r="R97" s="17">
        <f t="shared" si="20"/>
        <v>0.33333333333333331</v>
      </c>
      <c r="S97" s="17">
        <f t="shared" si="21"/>
        <v>0.2</v>
      </c>
      <c r="T97" s="17">
        <f t="shared" si="22"/>
        <v>0.2</v>
      </c>
      <c r="U97" s="16">
        <f t="shared" si="23"/>
        <v>1</v>
      </c>
    </row>
    <row r="98" spans="1:21">
      <c r="A98" s="68" t="s">
        <v>356</v>
      </c>
      <c r="B98" s="69">
        <v>808404</v>
      </c>
      <c r="C98" s="69">
        <v>4</v>
      </c>
      <c r="D98" s="70" t="s">
        <v>99</v>
      </c>
      <c r="E98" s="70" t="s">
        <v>361</v>
      </c>
      <c r="F98" s="35" t="s">
        <v>32</v>
      </c>
      <c r="G98" s="35"/>
      <c r="H98" s="35"/>
      <c r="I98" s="35"/>
      <c r="J98" s="3">
        <v>2</v>
      </c>
      <c r="K98" s="3">
        <v>1</v>
      </c>
      <c r="L98" s="3">
        <v>2</v>
      </c>
      <c r="M98" s="3">
        <v>1</v>
      </c>
      <c r="N98" s="16">
        <f t="shared" si="16"/>
        <v>6</v>
      </c>
      <c r="O98" s="17">
        <f t="shared" si="17"/>
        <v>0.3</v>
      </c>
      <c r="P98" s="17" t="str">
        <f t="shared" si="18"/>
        <v>Patenkinamas</v>
      </c>
      <c r="Q98" s="17">
        <f t="shared" si="19"/>
        <v>0.2857142857142857</v>
      </c>
      <c r="R98" s="17">
        <f t="shared" si="20"/>
        <v>0.33333333333333331</v>
      </c>
      <c r="S98" s="17">
        <f t="shared" si="21"/>
        <v>0.4</v>
      </c>
      <c r="T98" s="17">
        <f t="shared" si="22"/>
        <v>0.2</v>
      </c>
      <c r="U98" s="16">
        <f t="shared" si="23"/>
        <v>1</v>
      </c>
    </row>
    <row r="99" spans="1:21">
      <c r="A99" s="68" t="s">
        <v>356</v>
      </c>
      <c r="B99" s="69">
        <v>808405</v>
      </c>
      <c r="C99" s="69">
        <v>5</v>
      </c>
      <c r="D99" s="70" t="s">
        <v>246</v>
      </c>
      <c r="E99" s="70" t="s">
        <v>362</v>
      </c>
      <c r="F99" s="35" t="s">
        <v>32</v>
      </c>
      <c r="G99" s="35"/>
      <c r="H99" s="35"/>
      <c r="I99" s="35"/>
      <c r="J99" s="3">
        <v>3</v>
      </c>
      <c r="K99" s="3">
        <v>2</v>
      </c>
      <c r="L99" s="3">
        <v>2</v>
      </c>
      <c r="M99" s="3">
        <v>1</v>
      </c>
      <c r="N99" s="16">
        <f t="shared" si="16"/>
        <v>8</v>
      </c>
      <c r="O99" s="17">
        <f t="shared" si="17"/>
        <v>0.4</v>
      </c>
      <c r="P99" s="17" t="str">
        <f t="shared" si="18"/>
        <v>Patenkinamas</v>
      </c>
      <c r="Q99" s="17">
        <f t="shared" si="19"/>
        <v>0.42857142857142855</v>
      </c>
      <c r="R99" s="17">
        <f t="shared" si="20"/>
        <v>0.66666666666666663</v>
      </c>
      <c r="S99" s="17">
        <f t="shared" si="21"/>
        <v>0.4</v>
      </c>
      <c r="T99" s="17">
        <f t="shared" si="22"/>
        <v>0.2</v>
      </c>
      <c r="U99" s="16">
        <f t="shared" si="23"/>
        <v>2</v>
      </c>
    </row>
    <row r="100" spans="1:21">
      <c r="A100" s="68" t="s">
        <v>356</v>
      </c>
      <c r="B100" s="69">
        <v>808406</v>
      </c>
      <c r="C100" s="69">
        <v>6</v>
      </c>
      <c r="D100" s="70" t="s">
        <v>301</v>
      </c>
      <c r="E100" s="70" t="s">
        <v>363</v>
      </c>
      <c r="F100" s="35" t="s">
        <v>36</v>
      </c>
      <c r="G100" s="35"/>
      <c r="H100" s="35"/>
      <c r="I100" s="35"/>
      <c r="J100" s="3"/>
      <c r="K100" s="3"/>
      <c r="L100" s="3"/>
      <c r="M100" s="3"/>
      <c r="N100" s="16" t="str">
        <f t="shared" si="16"/>
        <v>Tuščias</v>
      </c>
      <c r="O100" s="17" t="str">
        <f t="shared" si="17"/>
        <v>Tuščias</v>
      </c>
      <c r="P100" s="17" t="str">
        <f t="shared" si="18"/>
        <v>Neatliko</v>
      </c>
      <c r="Q100" s="17" t="str">
        <f t="shared" si="19"/>
        <v>Tuščias</v>
      </c>
      <c r="R100" s="17" t="str">
        <f t="shared" si="20"/>
        <v>Tuščias</v>
      </c>
      <c r="S100" s="17" t="str">
        <f t="shared" si="21"/>
        <v>Tuščias</v>
      </c>
      <c r="T100" s="17" t="str">
        <f t="shared" si="22"/>
        <v>Tuščias</v>
      </c>
      <c r="U100" s="16" t="str">
        <f t="shared" si="23"/>
        <v>Tuščias</v>
      </c>
    </row>
    <row r="101" spans="1:21">
      <c r="A101" s="68" t="s">
        <v>356</v>
      </c>
      <c r="B101" s="69">
        <v>808407</v>
      </c>
      <c r="C101" s="69">
        <v>7</v>
      </c>
      <c r="D101" s="70" t="s">
        <v>364</v>
      </c>
      <c r="E101" s="70" t="s">
        <v>365</v>
      </c>
      <c r="F101" s="35" t="s">
        <v>32</v>
      </c>
      <c r="G101" s="35"/>
      <c r="H101" s="35"/>
      <c r="I101" s="35"/>
      <c r="J101" s="3">
        <v>4</v>
      </c>
      <c r="K101" s="3">
        <v>2</v>
      </c>
      <c r="L101" s="3">
        <v>3</v>
      </c>
      <c r="M101" s="3">
        <v>2</v>
      </c>
      <c r="N101" s="16">
        <f t="shared" si="16"/>
        <v>11</v>
      </c>
      <c r="O101" s="17">
        <f t="shared" si="17"/>
        <v>0.55000000000000004</v>
      </c>
      <c r="P101" s="17" t="str">
        <f t="shared" si="18"/>
        <v>Pagrindinis</v>
      </c>
      <c r="Q101" s="17">
        <f t="shared" si="19"/>
        <v>0.5714285714285714</v>
      </c>
      <c r="R101" s="17">
        <f t="shared" si="20"/>
        <v>0.66666666666666663</v>
      </c>
      <c r="S101" s="17">
        <f t="shared" si="21"/>
        <v>0.6</v>
      </c>
      <c r="T101" s="17">
        <f t="shared" si="22"/>
        <v>0.4</v>
      </c>
      <c r="U101" s="16">
        <f t="shared" si="23"/>
        <v>3</v>
      </c>
    </row>
    <row r="102" spans="1:21">
      <c r="A102" s="68" t="s">
        <v>356</v>
      </c>
      <c r="B102" s="69">
        <v>808408</v>
      </c>
      <c r="C102" s="69">
        <v>8</v>
      </c>
      <c r="D102" s="70" t="s">
        <v>366</v>
      </c>
      <c r="E102" s="70" t="s">
        <v>367</v>
      </c>
      <c r="F102" s="35" t="s">
        <v>32</v>
      </c>
      <c r="G102" s="35"/>
      <c r="H102" s="35"/>
      <c r="I102" s="35"/>
      <c r="J102" s="3">
        <v>4</v>
      </c>
      <c r="K102" s="3">
        <v>1</v>
      </c>
      <c r="L102" s="3">
        <v>3</v>
      </c>
      <c r="M102" s="3">
        <v>4</v>
      </c>
      <c r="N102" s="16">
        <f t="shared" si="16"/>
        <v>12</v>
      </c>
      <c r="O102" s="17">
        <f t="shared" si="17"/>
        <v>0.6</v>
      </c>
      <c r="P102" s="17" t="str">
        <f t="shared" si="18"/>
        <v>Pagrindinis</v>
      </c>
      <c r="Q102" s="17">
        <f t="shared" si="19"/>
        <v>0.5714285714285714</v>
      </c>
      <c r="R102" s="17">
        <f t="shared" si="20"/>
        <v>0.33333333333333331</v>
      </c>
      <c r="S102" s="17">
        <f t="shared" si="21"/>
        <v>0.6</v>
      </c>
      <c r="T102" s="17">
        <f t="shared" si="22"/>
        <v>0.8</v>
      </c>
      <c r="U102" s="16">
        <f t="shared" si="23"/>
        <v>3</v>
      </c>
    </row>
    <row r="103" spans="1:21">
      <c r="A103" s="68" t="s">
        <v>356</v>
      </c>
      <c r="B103" s="69">
        <v>808409</v>
      </c>
      <c r="C103" s="69">
        <v>9</v>
      </c>
      <c r="D103" s="70" t="s">
        <v>368</v>
      </c>
      <c r="E103" s="70" t="s">
        <v>369</v>
      </c>
      <c r="F103" s="35" t="s">
        <v>36</v>
      </c>
      <c r="G103" s="35"/>
      <c r="H103" s="35"/>
      <c r="I103" s="35"/>
      <c r="J103" s="3">
        <v>5</v>
      </c>
      <c r="K103" s="3">
        <v>2</v>
      </c>
      <c r="L103" s="3">
        <v>1</v>
      </c>
      <c r="M103" s="3">
        <v>1</v>
      </c>
      <c r="N103" s="16">
        <f t="shared" si="16"/>
        <v>9</v>
      </c>
      <c r="O103" s="17">
        <f t="shared" si="17"/>
        <v>0.45</v>
      </c>
      <c r="P103" s="17" t="str">
        <f t="shared" si="18"/>
        <v>Pagrindinis</v>
      </c>
      <c r="Q103" s="17">
        <f t="shared" si="19"/>
        <v>0.7142857142857143</v>
      </c>
      <c r="R103" s="17">
        <f t="shared" si="20"/>
        <v>0.66666666666666663</v>
      </c>
      <c r="S103" s="17">
        <f t="shared" si="21"/>
        <v>0.2</v>
      </c>
      <c r="T103" s="17">
        <f t="shared" si="22"/>
        <v>0.2</v>
      </c>
      <c r="U103" s="16">
        <f t="shared" si="23"/>
        <v>2</v>
      </c>
    </row>
    <row r="104" spans="1:21">
      <c r="A104" s="68" t="s">
        <v>356</v>
      </c>
      <c r="B104" s="69">
        <v>808410</v>
      </c>
      <c r="C104" s="69">
        <v>10</v>
      </c>
      <c r="D104" s="70" t="s">
        <v>33</v>
      </c>
      <c r="E104" s="70" t="s">
        <v>370</v>
      </c>
      <c r="F104" s="35" t="s">
        <v>32</v>
      </c>
      <c r="G104" s="35"/>
      <c r="H104" s="35"/>
      <c r="I104" s="35"/>
      <c r="J104" s="3">
        <v>5</v>
      </c>
      <c r="K104" s="3">
        <v>3</v>
      </c>
      <c r="L104" s="3">
        <v>3</v>
      </c>
      <c r="M104" s="3">
        <v>1</v>
      </c>
      <c r="N104" s="16">
        <f t="shared" si="16"/>
        <v>12</v>
      </c>
      <c r="O104" s="17">
        <f t="shared" si="17"/>
        <v>0.6</v>
      </c>
      <c r="P104" s="17" t="str">
        <f t="shared" si="18"/>
        <v>Pagrindinis</v>
      </c>
      <c r="Q104" s="17">
        <f t="shared" si="19"/>
        <v>0.7142857142857143</v>
      </c>
      <c r="R104" s="17">
        <f t="shared" si="20"/>
        <v>1</v>
      </c>
      <c r="S104" s="17">
        <f t="shared" si="21"/>
        <v>0.6</v>
      </c>
      <c r="T104" s="17">
        <f t="shared" si="22"/>
        <v>0.2</v>
      </c>
      <c r="U104" s="16">
        <f t="shared" si="23"/>
        <v>3</v>
      </c>
    </row>
    <row r="105" spans="1:21">
      <c r="A105" s="68" t="s">
        <v>356</v>
      </c>
      <c r="B105" s="69">
        <v>808411</v>
      </c>
      <c r="C105" s="69">
        <v>11</v>
      </c>
      <c r="D105" s="70" t="s">
        <v>371</v>
      </c>
      <c r="E105" s="70" t="s">
        <v>372</v>
      </c>
      <c r="F105" s="35" t="s">
        <v>32</v>
      </c>
      <c r="G105" s="35"/>
      <c r="H105" s="35"/>
      <c r="I105" s="35"/>
      <c r="J105" s="3">
        <v>2</v>
      </c>
      <c r="K105" s="3">
        <v>1</v>
      </c>
      <c r="L105" s="3">
        <v>2</v>
      </c>
      <c r="M105" s="3">
        <v>2</v>
      </c>
      <c r="N105" s="16">
        <f t="shared" si="16"/>
        <v>7</v>
      </c>
      <c r="O105" s="17">
        <f t="shared" si="17"/>
        <v>0.35</v>
      </c>
      <c r="P105" s="17" t="str">
        <f t="shared" si="18"/>
        <v>Patenkinamas</v>
      </c>
      <c r="Q105" s="17">
        <f t="shared" si="19"/>
        <v>0.2857142857142857</v>
      </c>
      <c r="R105" s="17">
        <f t="shared" si="20"/>
        <v>0.33333333333333331</v>
      </c>
      <c r="S105" s="17">
        <f t="shared" si="21"/>
        <v>0.4</v>
      </c>
      <c r="T105" s="17">
        <f t="shared" si="22"/>
        <v>0.4</v>
      </c>
      <c r="U105" s="16">
        <f t="shared" si="23"/>
        <v>1</v>
      </c>
    </row>
    <row r="106" spans="1:21">
      <c r="A106" s="68" t="s">
        <v>356</v>
      </c>
      <c r="B106" s="69">
        <v>808412</v>
      </c>
      <c r="C106" s="69">
        <v>12</v>
      </c>
      <c r="D106" s="70" t="s">
        <v>104</v>
      </c>
      <c r="E106" s="70" t="s">
        <v>373</v>
      </c>
      <c r="F106" s="35" t="s">
        <v>32</v>
      </c>
      <c r="G106" s="35"/>
      <c r="H106" s="35"/>
      <c r="I106" s="35"/>
      <c r="J106" s="3">
        <v>4</v>
      </c>
      <c r="K106" s="3">
        <v>2</v>
      </c>
      <c r="L106" s="3">
        <v>3</v>
      </c>
      <c r="M106" s="3">
        <v>1</v>
      </c>
      <c r="N106" s="16">
        <f t="shared" si="16"/>
        <v>10</v>
      </c>
      <c r="O106" s="17">
        <f t="shared" si="17"/>
        <v>0.5</v>
      </c>
      <c r="P106" s="17" t="str">
        <f t="shared" si="18"/>
        <v>Pagrindinis</v>
      </c>
      <c r="Q106" s="17">
        <f t="shared" si="19"/>
        <v>0.5714285714285714</v>
      </c>
      <c r="R106" s="17">
        <f t="shared" si="20"/>
        <v>0.66666666666666663</v>
      </c>
      <c r="S106" s="17">
        <f t="shared" si="21"/>
        <v>0.6</v>
      </c>
      <c r="T106" s="17">
        <f t="shared" si="22"/>
        <v>0.2</v>
      </c>
      <c r="U106" s="16">
        <f t="shared" si="23"/>
        <v>2</v>
      </c>
    </row>
    <row r="107" spans="1:21">
      <c r="A107" s="68" t="s">
        <v>356</v>
      </c>
      <c r="B107" s="69">
        <v>808413</v>
      </c>
      <c r="C107" s="69">
        <v>13</v>
      </c>
      <c r="D107" s="70" t="s">
        <v>42</v>
      </c>
      <c r="E107" s="70" t="s">
        <v>374</v>
      </c>
      <c r="F107" s="35" t="s">
        <v>36</v>
      </c>
      <c r="G107" s="35"/>
      <c r="H107" s="35"/>
      <c r="I107" s="35"/>
      <c r="J107" s="3">
        <v>6</v>
      </c>
      <c r="K107" s="3">
        <v>2</v>
      </c>
      <c r="L107" s="3">
        <v>5</v>
      </c>
      <c r="M107" s="3">
        <v>4</v>
      </c>
      <c r="N107" s="16">
        <f t="shared" si="16"/>
        <v>17</v>
      </c>
      <c r="O107" s="17">
        <f t="shared" si="17"/>
        <v>0.85</v>
      </c>
      <c r="P107" s="17" t="str">
        <f t="shared" si="18"/>
        <v>Aukštesnysis</v>
      </c>
      <c r="Q107" s="17">
        <f t="shared" si="19"/>
        <v>0.8571428571428571</v>
      </c>
      <c r="R107" s="17">
        <f t="shared" si="20"/>
        <v>0.66666666666666663</v>
      </c>
      <c r="S107" s="17">
        <f t="shared" si="21"/>
        <v>1</v>
      </c>
      <c r="T107" s="17">
        <f t="shared" si="22"/>
        <v>0.8</v>
      </c>
      <c r="U107" s="16">
        <f t="shared" si="23"/>
        <v>4</v>
      </c>
    </row>
    <row r="108" spans="1:21">
      <c r="A108" s="68" t="s">
        <v>356</v>
      </c>
      <c r="B108" s="69">
        <v>808414</v>
      </c>
      <c r="C108" s="69">
        <v>14</v>
      </c>
      <c r="D108" s="70" t="s">
        <v>375</v>
      </c>
      <c r="E108" s="70" t="s">
        <v>376</v>
      </c>
      <c r="F108" s="35" t="s">
        <v>32</v>
      </c>
      <c r="G108" s="35"/>
      <c r="H108" s="35"/>
      <c r="I108" s="35"/>
      <c r="J108" s="3">
        <v>3</v>
      </c>
      <c r="K108" s="3">
        <v>2</v>
      </c>
      <c r="L108" s="3">
        <v>2</v>
      </c>
      <c r="M108" s="3">
        <v>1</v>
      </c>
      <c r="N108" s="16">
        <f t="shared" si="16"/>
        <v>8</v>
      </c>
      <c r="O108" s="17">
        <f t="shared" si="17"/>
        <v>0.4</v>
      </c>
      <c r="P108" s="17" t="str">
        <f t="shared" si="18"/>
        <v>Patenkinamas</v>
      </c>
      <c r="Q108" s="17">
        <f t="shared" si="19"/>
        <v>0.42857142857142855</v>
      </c>
      <c r="R108" s="17">
        <f t="shared" si="20"/>
        <v>0.66666666666666663</v>
      </c>
      <c r="S108" s="17">
        <f t="shared" si="21"/>
        <v>0.4</v>
      </c>
      <c r="T108" s="17">
        <f t="shared" si="22"/>
        <v>0.2</v>
      </c>
      <c r="U108" s="16">
        <f t="shared" si="23"/>
        <v>2</v>
      </c>
    </row>
    <row r="109" spans="1:21">
      <c r="A109" s="68" t="s">
        <v>356</v>
      </c>
      <c r="B109" s="69">
        <v>808415</v>
      </c>
      <c r="C109" s="69">
        <v>15</v>
      </c>
      <c r="D109" s="70" t="s">
        <v>377</v>
      </c>
      <c r="E109" s="70" t="s">
        <v>378</v>
      </c>
      <c r="F109" s="35" t="s">
        <v>32</v>
      </c>
      <c r="G109" s="35"/>
      <c r="H109" s="35"/>
      <c r="I109" s="35"/>
      <c r="J109" s="3">
        <v>3</v>
      </c>
      <c r="K109" s="3">
        <v>1</v>
      </c>
      <c r="L109" s="3">
        <v>1</v>
      </c>
      <c r="M109" s="3">
        <v>1</v>
      </c>
      <c r="N109" s="16">
        <f t="shared" si="16"/>
        <v>6</v>
      </c>
      <c r="O109" s="17">
        <f t="shared" si="17"/>
        <v>0.3</v>
      </c>
      <c r="P109" s="17" t="str">
        <f t="shared" si="18"/>
        <v>Patenkinamas</v>
      </c>
      <c r="Q109" s="17">
        <f t="shared" si="19"/>
        <v>0.42857142857142855</v>
      </c>
      <c r="R109" s="17">
        <f t="shared" si="20"/>
        <v>0.33333333333333331</v>
      </c>
      <c r="S109" s="17">
        <f t="shared" si="21"/>
        <v>0.2</v>
      </c>
      <c r="T109" s="17">
        <f t="shared" si="22"/>
        <v>0.2</v>
      </c>
      <c r="U109" s="16">
        <f t="shared" si="23"/>
        <v>1</v>
      </c>
    </row>
    <row r="110" spans="1:21">
      <c r="A110" s="68" t="s">
        <v>356</v>
      </c>
      <c r="B110" s="69">
        <v>808416</v>
      </c>
      <c r="C110" s="69">
        <v>16</v>
      </c>
      <c r="D110" s="70" t="s">
        <v>102</v>
      </c>
      <c r="E110" s="70" t="s">
        <v>379</v>
      </c>
      <c r="F110" s="35" t="s">
        <v>36</v>
      </c>
      <c r="G110" s="35"/>
      <c r="H110" s="35"/>
      <c r="I110" s="35"/>
      <c r="J110" s="3">
        <v>5</v>
      </c>
      <c r="K110" s="3">
        <v>1</v>
      </c>
      <c r="L110" s="3">
        <v>3</v>
      </c>
      <c r="M110" s="3">
        <v>1</v>
      </c>
      <c r="N110" s="16">
        <f t="shared" si="16"/>
        <v>10</v>
      </c>
      <c r="O110" s="17">
        <f t="shared" si="17"/>
        <v>0.5</v>
      </c>
      <c r="P110" s="17" t="str">
        <f t="shared" si="18"/>
        <v>Pagrindinis</v>
      </c>
      <c r="Q110" s="17">
        <f t="shared" si="19"/>
        <v>0.7142857142857143</v>
      </c>
      <c r="R110" s="17">
        <f t="shared" si="20"/>
        <v>0.33333333333333331</v>
      </c>
      <c r="S110" s="17">
        <f t="shared" si="21"/>
        <v>0.6</v>
      </c>
      <c r="T110" s="17">
        <f t="shared" si="22"/>
        <v>0.2</v>
      </c>
      <c r="U110" s="16">
        <f t="shared" si="23"/>
        <v>2</v>
      </c>
    </row>
    <row r="111" spans="1:21">
      <c r="A111" s="68" t="s">
        <v>356</v>
      </c>
      <c r="B111" s="69">
        <v>808417</v>
      </c>
      <c r="C111" s="69">
        <v>17</v>
      </c>
      <c r="D111" s="70" t="s">
        <v>119</v>
      </c>
      <c r="E111" s="70" t="s">
        <v>380</v>
      </c>
      <c r="F111" s="35" t="s">
        <v>32</v>
      </c>
      <c r="G111" s="35"/>
      <c r="H111" s="35"/>
      <c r="I111" s="35"/>
      <c r="J111" s="3">
        <v>5</v>
      </c>
      <c r="K111" s="3">
        <v>2</v>
      </c>
      <c r="L111" s="3">
        <v>4</v>
      </c>
      <c r="M111" s="3">
        <v>3</v>
      </c>
      <c r="N111" s="16">
        <f t="shared" si="16"/>
        <v>14</v>
      </c>
      <c r="O111" s="17">
        <f t="shared" si="17"/>
        <v>0.7</v>
      </c>
      <c r="P111" s="17" t="str">
        <f t="shared" si="18"/>
        <v>Pagrindinis</v>
      </c>
      <c r="Q111" s="17">
        <f t="shared" si="19"/>
        <v>0.7142857142857143</v>
      </c>
      <c r="R111" s="17">
        <f t="shared" si="20"/>
        <v>0.66666666666666663</v>
      </c>
      <c r="S111" s="17">
        <f t="shared" si="21"/>
        <v>0.8</v>
      </c>
      <c r="T111" s="17">
        <f t="shared" si="22"/>
        <v>0.6</v>
      </c>
      <c r="U111" s="16">
        <f t="shared" si="23"/>
        <v>4</v>
      </c>
    </row>
    <row r="112" spans="1:21">
      <c r="A112" s="68" t="s">
        <v>356</v>
      </c>
      <c r="B112" s="69">
        <v>808418</v>
      </c>
      <c r="C112" s="69">
        <v>18</v>
      </c>
      <c r="D112" s="70" t="s">
        <v>35</v>
      </c>
      <c r="E112" s="70" t="s">
        <v>381</v>
      </c>
      <c r="F112" s="35" t="s">
        <v>32</v>
      </c>
      <c r="G112" s="35"/>
      <c r="H112" s="35"/>
      <c r="I112" s="35"/>
      <c r="J112" s="3"/>
      <c r="K112" s="3"/>
      <c r="L112" s="3"/>
      <c r="M112" s="3"/>
      <c r="N112" s="16" t="str">
        <f t="shared" si="16"/>
        <v>Tuščias</v>
      </c>
      <c r="O112" s="17" t="str">
        <f t="shared" si="17"/>
        <v>Tuščias</v>
      </c>
      <c r="P112" s="17" t="str">
        <f t="shared" si="18"/>
        <v>Neatliko</v>
      </c>
      <c r="Q112" s="17" t="str">
        <f t="shared" si="19"/>
        <v>Tuščias</v>
      </c>
      <c r="R112" s="17" t="str">
        <f t="shared" si="20"/>
        <v>Tuščias</v>
      </c>
      <c r="S112" s="17" t="str">
        <f t="shared" si="21"/>
        <v>Tuščias</v>
      </c>
      <c r="T112" s="17" t="str">
        <f t="shared" si="22"/>
        <v>Tuščias</v>
      </c>
      <c r="U112" s="16" t="str">
        <f t="shared" si="23"/>
        <v>Tuščias</v>
      </c>
    </row>
    <row r="113" spans="1:21">
      <c r="A113" s="68" t="s">
        <v>356</v>
      </c>
      <c r="B113" s="69">
        <v>808419</v>
      </c>
      <c r="C113" s="69">
        <v>19</v>
      </c>
      <c r="D113" s="70" t="s">
        <v>382</v>
      </c>
      <c r="E113" s="70" t="s">
        <v>383</v>
      </c>
      <c r="F113" s="35" t="s">
        <v>36</v>
      </c>
      <c r="G113" s="35"/>
      <c r="H113" s="35"/>
      <c r="I113" s="35"/>
      <c r="J113" s="3">
        <v>6</v>
      </c>
      <c r="K113" s="3">
        <v>2</v>
      </c>
      <c r="L113" s="3">
        <v>3</v>
      </c>
      <c r="M113" s="3">
        <v>4</v>
      </c>
      <c r="N113" s="16">
        <f t="shared" si="16"/>
        <v>15</v>
      </c>
      <c r="O113" s="17">
        <f t="shared" si="17"/>
        <v>0.75</v>
      </c>
      <c r="P113" s="17" t="str">
        <f t="shared" si="18"/>
        <v>Pagrindinis</v>
      </c>
      <c r="Q113" s="17">
        <f t="shared" si="19"/>
        <v>0.8571428571428571</v>
      </c>
      <c r="R113" s="17">
        <f t="shared" si="20"/>
        <v>0.66666666666666663</v>
      </c>
      <c r="S113" s="17">
        <f t="shared" si="21"/>
        <v>0.6</v>
      </c>
      <c r="T113" s="17">
        <f t="shared" si="22"/>
        <v>0.8</v>
      </c>
      <c r="U113" s="16">
        <f t="shared" si="23"/>
        <v>4</v>
      </c>
    </row>
    <row r="114" spans="1:21">
      <c r="A114" s="68" t="s">
        <v>356</v>
      </c>
      <c r="B114" s="69">
        <v>808420</v>
      </c>
      <c r="C114" s="69">
        <v>20</v>
      </c>
      <c r="D114" s="70" t="s">
        <v>384</v>
      </c>
      <c r="E114" s="70" t="s">
        <v>385</v>
      </c>
      <c r="F114" s="35" t="s">
        <v>36</v>
      </c>
      <c r="G114" s="35"/>
      <c r="H114" s="35"/>
      <c r="I114" s="35"/>
      <c r="J114" s="3">
        <v>3</v>
      </c>
      <c r="K114" s="3">
        <v>1</v>
      </c>
      <c r="L114" s="3">
        <v>2</v>
      </c>
      <c r="M114" s="3">
        <v>2</v>
      </c>
      <c r="N114" s="16">
        <f t="shared" si="16"/>
        <v>8</v>
      </c>
      <c r="O114" s="17">
        <f t="shared" si="17"/>
        <v>0.4</v>
      </c>
      <c r="P114" s="17" t="str">
        <f t="shared" si="18"/>
        <v>Patenkinamas</v>
      </c>
      <c r="Q114" s="17">
        <f t="shared" si="19"/>
        <v>0.42857142857142855</v>
      </c>
      <c r="R114" s="17">
        <f t="shared" si="20"/>
        <v>0.33333333333333331</v>
      </c>
      <c r="S114" s="17">
        <f t="shared" si="21"/>
        <v>0.4</v>
      </c>
      <c r="T114" s="17">
        <f t="shared" si="22"/>
        <v>0.4</v>
      </c>
      <c r="U114" s="16">
        <f t="shared" si="23"/>
        <v>2</v>
      </c>
    </row>
    <row r="115" spans="1:21">
      <c r="A115" s="68" t="s">
        <v>356</v>
      </c>
      <c r="B115" s="69">
        <v>808421</v>
      </c>
      <c r="C115" s="69">
        <v>21</v>
      </c>
      <c r="D115" s="70" t="s">
        <v>108</v>
      </c>
      <c r="E115" s="70" t="s">
        <v>386</v>
      </c>
      <c r="F115" s="35" t="s">
        <v>32</v>
      </c>
      <c r="G115" s="35"/>
      <c r="H115" s="35"/>
      <c r="I115" s="35"/>
      <c r="J115" s="3">
        <v>3</v>
      </c>
      <c r="K115" s="3">
        <v>2</v>
      </c>
      <c r="L115" s="3">
        <v>4</v>
      </c>
      <c r="M115" s="3">
        <v>3</v>
      </c>
      <c r="N115" s="16">
        <f t="shared" si="16"/>
        <v>12</v>
      </c>
      <c r="O115" s="17">
        <f t="shared" si="17"/>
        <v>0.6</v>
      </c>
      <c r="P115" s="17" t="str">
        <f t="shared" si="18"/>
        <v>Pagrindinis</v>
      </c>
      <c r="Q115" s="17">
        <f t="shared" si="19"/>
        <v>0.42857142857142855</v>
      </c>
      <c r="R115" s="17">
        <f t="shared" si="20"/>
        <v>0.66666666666666663</v>
      </c>
      <c r="S115" s="17">
        <f t="shared" si="21"/>
        <v>0.8</v>
      </c>
      <c r="T115" s="17">
        <f t="shared" si="22"/>
        <v>0.6</v>
      </c>
      <c r="U115" s="16">
        <f t="shared" si="23"/>
        <v>3</v>
      </c>
    </row>
    <row r="116" spans="1:21">
      <c r="A116" s="68" t="s">
        <v>356</v>
      </c>
      <c r="B116" s="69">
        <v>808422</v>
      </c>
      <c r="C116" s="69">
        <v>22</v>
      </c>
      <c r="D116" s="70" t="s">
        <v>387</v>
      </c>
      <c r="E116" s="70" t="s">
        <v>388</v>
      </c>
      <c r="F116" s="35" t="s">
        <v>36</v>
      </c>
      <c r="G116" s="35"/>
      <c r="H116" s="35"/>
      <c r="I116" s="35"/>
      <c r="J116" s="3">
        <v>7</v>
      </c>
      <c r="K116" s="3">
        <v>2</v>
      </c>
      <c r="L116" s="3">
        <v>5</v>
      </c>
      <c r="M116" s="3">
        <v>5</v>
      </c>
      <c r="N116" s="16">
        <f t="shared" si="16"/>
        <v>19</v>
      </c>
      <c r="O116" s="17">
        <f t="shared" si="17"/>
        <v>0.95</v>
      </c>
      <c r="P116" s="17" t="str">
        <f t="shared" si="18"/>
        <v>Aukštesnysis</v>
      </c>
      <c r="Q116" s="17">
        <f t="shared" si="19"/>
        <v>1</v>
      </c>
      <c r="R116" s="17">
        <f t="shared" si="20"/>
        <v>0.66666666666666663</v>
      </c>
      <c r="S116" s="17">
        <f t="shared" si="21"/>
        <v>1</v>
      </c>
      <c r="T116" s="17">
        <f t="shared" si="22"/>
        <v>1</v>
      </c>
      <c r="U116" s="16">
        <f t="shared" si="23"/>
        <v>4</v>
      </c>
    </row>
    <row r="117" spans="1:21">
      <c r="A117" s="68" t="s">
        <v>356</v>
      </c>
      <c r="B117" s="69">
        <v>808423</v>
      </c>
      <c r="C117" s="69">
        <v>23</v>
      </c>
      <c r="D117" s="70" t="s">
        <v>335</v>
      </c>
      <c r="E117" s="70" t="s">
        <v>389</v>
      </c>
      <c r="F117" s="35" t="s">
        <v>36</v>
      </c>
      <c r="G117" s="35"/>
      <c r="H117" s="35"/>
      <c r="I117" s="35"/>
      <c r="J117" s="3">
        <v>3</v>
      </c>
      <c r="K117" s="3">
        <v>1</v>
      </c>
      <c r="L117" s="3">
        <v>3</v>
      </c>
      <c r="M117" s="3">
        <v>3</v>
      </c>
      <c r="N117" s="16">
        <f t="shared" si="16"/>
        <v>10</v>
      </c>
      <c r="O117" s="17">
        <f t="shared" si="17"/>
        <v>0.5</v>
      </c>
      <c r="P117" s="17" t="str">
        <f t="shared" si="18"/>
        <v>Pagrindinis</v>
      </c>
      <c r="Q117" s="17">
        <f t="shared" si="19"/>
        <v>0.42857142857142855</v>
      </c>
      <c r="R117" s="17">
        <f t="shared" si="20"/>
        <v>0.33333333333333331</v>
      </c>
      <c r="S117" s="17">
        <f t="shared" si="21"/>
        <v>0.6</v>
      </c>
      <c r="T117" s="17">
        <f t="shared" si="22"/>
        <v>0.6</v>
      </c>
      <c r="U117" s="16">
        <f t="shared" si="23"/>
        <v>2</v>
      </c>
    </row>
    <row r="118" spans="1:21">
      <c r="A118" s="68" t="s">
        <v>356</v>
      </c>
      <c r="B118" s="69">
        <v>808424</v>
      </c>
      <c r="C118" s="69">
        <v>24</v>
      </c>
      <c r="D118" s="70" t="s">
        <v>390</v>
      </c>
      <c r="E118" s="70" t="s">
        <v>391</v>
      </c>
      <c r="F118" s="35" t="s">
        <v>32</v>
      </c>
      <c r="G118" s="35"/>
      <c r="H118" s="35"/>
      <c r="I118" s="35"/>
      <c r="J118" s="3">
        <v>4</v>
      </c>
      <c r="K118" s="3">
        <v>3</v>
      </c>
      <c r="L118" s="3">
        <v>3</v>
      </c>
      <c r="M118" s="3">
        <v>2</v>
      </c>
      <c r="N118" s="16">
        <f t="shared" si="16"/>
        <v>12</v>
      </c>
      <c r="O118" s="17">
        <f t="shared" si="17"/>
        <v>0.6</v>
      </c>
      <c r="P118" s="17" t="str">
        <f t="shared" si="18"/>
        <v>Pagrindinis</v>
      </c>
      <c r="Q118" s="17">
        <f t="shared" si="19"/>
        <v>0.5714285714285714</v>
      </c>
      <c r="R118" s="17">
        <f t="shared" si="20"/>
        <v>1</v>
      </c>
      <c r="S118" s="17">
        <f t="shared" si="21"/>
        <v>0.6</v>
      </c>
      <c r="T118" s="17">
        <f t="shared" si="22"/>
        <v>0.4</v>
      </c>
      <c r="U118" s="16">
        <f t="shared" si="23"/>
        <v>3</v>
      </c>
    </row>
    <row r="119" spans="1:21">
      <c r="A119" s="68" t="s">
        <v>356</v>
      </c>
      <c r="B119" s="69">
        <v>808425</v>
      </c>
      <c r="C119" s="69">
        <v>25</v>
      </c>
      <c r="D119" s="70" t="s">
        <v>392</v>
      </c>
      <c r="E119" s="70" t="s">
        <v>393</v>
      </c>
      <c r="F119" s="35" t="s">
        <v>32</v>
      </c>
      <c r="G119" s="35"/>
      <c r="H119" s="35"/>
      <c r="I119" s="35"/>
      <c r="J119" s="3">
        <v>3</v>
      </c>
      <c r="K119" s="3">
        <v>2</v>
      </c>
      <c r="L119" s="3">
        <v>2</v>
      </c>
      <c r="M119" s="3">
        <v>1</v>
      </c>
      <c r="N119" s="16">
        <f t="shared" si="16"/>
        <v>8</v>
      </c>
      <c r="O119" s="17">
        <f t="shared" si="17"/>
        <v>0.4</v>
      </c>
      <c r="P119" s="17" t="str">
        <f t="shared" si="18"/>
        <v>Patenkinamas</v>
      </c>
      <c r="Q119" s="17">
        <f t="shared" si="19"/>
        <v>0.42857142857142855</v>
      </c>
      <c r="R119" s="17">
        <f t="shared" si="20"/>
        <v>0.66666666666666663</v>
      </c>
      <c r="S119" s="17">
        <f t="shared" si="21"/>
        <v>0.4</v>
      </c>
      <c r="T119" s="17">
        <f t="shared" si="22"/>
        <v>0.2</v>
      </c>
      <c r="U119" s="16">
        <f t="shared" si="23"/>
        <v>2</v>
      </c>
    </row>
    <row r="120" spans="1:21">
      <c r="A120" s="68" t="s">
        <v>356</v>
      </c>
      <c r="B120" s="69">
        <v>808426</v>
      </c>
      <c r="C120" s="69">
        <v>26</v>
      </c>
      <c r="D120" s="70" t="s">
        <v>394</v>
      </c>
      <c r="E120" s="70" t="s">
        <v>395</v>
      </c>
      <c r="F120" s="35" t="s">
        <v>36</v>
      </c>
      <c r="G120" s="35"/>
      <c r="H120" s="35"/>
      <c r="I120" s="35"/>
      <c r="J120" s="3">
        <v>6</v>
      </c>
      <c r="K120" s="3">
        <v>3</v>
      </c>
      <c r="L120" s="3">
        <v>4</v>
      </c>
      <c r="M120" s="3">
        <v>2</v>
      </c>
      <c r="N120" s="16">
        <f t="shared" si="16"/>
        <v>15</v>
      </c>
      <c r="O120" s="17">
        <f t="shared" si="17"/>
        <v>0.75</v>
      </c>
      <c r="P120" s="17" t="str">
        <f t="shared" si="18"/>
        <v>Pagrindinis</v>
      </c>
      <c r="Q120" s="17">
        <f t="shared" si="19"/>
        <v>0.8571428571428571</v>
      </c>
      <c r="R120" s="17">
        <f t="shared" si="20"/>
        <v>1</v>
      </c>
      <c r="S120" s="17">
        <f t="shared" si="21"/>
        <v>0.8</v>
      </c>
      <c r="T120" s="17">
        <f t="shared" si="22"/>
        <v>0.4</v>
      </c>
      <c r="U120" s="16">
        <f t="shared" si="23"/>
        <v>4</v>
      </c>
    </row>
    <row r="121" spans="1:21">
      <c r="A121" s="68" t="s">
        <v>356</v>
      </c>
      <c r="B121" s="69">
        <v>808427</v>
      </c>
      <c r="C121" s="69">
        <v>27</v>
      </c>
      <c r="D121" s="70" t="s">
        <v>243</v>
      </c>
      <c r="E121" s="70" t="s">
        <v>258</v>
      </c>
      <c r="F121" s="35" t="s">
        <v>36</v>
      </c>
      <c r="G121" s="35"/>
      <c r="H121" s="35"/>
      <c r="I121" s="35"/>
      <c r="J121" s="3">
        <v>7</v>
      </c>
      <c r="K121" s="3">
        <v>3</v>
      </c>
      <c r="L121" s="3">
        <v>5</v>
      </c>
      <c r="M121" s="3">
        <v>4</v>
      </c>
      <c r="N121" s="16">
        <f t="shared" si="16"/>
        <v>19</v>
      </c>
      <c r="O121" s="17">
        <f t="shared" si="17"/>
        <v>0.95</v>
      </c>
      <c r="P121" s="17" t="str">
        <f t="shared" si="18"/>
        <v>Aukštesnysis</v>
      </c>
      <c r="Q121" s="17">
        <f t="shared" si="19"/>
        <v>1</v>
      </c>
      <c r="R121" s="17">
        <f t="shared" si="20"/>
        <v>1</v>
      </c>
      <c r="S121" s="17">
        <f t="shared" si="21"/>
        <v>1</v>
      </c>
      <c r="T121" s="17">
        <f t="shared" si="22"/>
        <v>0.8</v>
      </c>
      <c r="U121" s="16">
        <f t="shared" si="23"/>
        <v>4</v>
      </c>
    </row>
    <row r="122" spans="1:21">
      <c r="A122" s="68" t="s">
        <v>356</v>
      </c>
      <c r="B122" s="69">
        <v>808428</v>
      </c>
      <c r="C122" s="69">
        <v>28</v>
      </c>
      <c r="D122" s="70" t="s">
        <v>33</v>
      </c>
      <c r="E122" s="70" t="s">
        <v>396</v>
      </c>
      <c r="F122" s="35" t="s">
        <v>32</v>
      </c>
      <c r="G122" s="35"/>
      <c r="H122" s="35"/>
      <c r="I122" s="35"/>
      <c r="J122" s="3">
        <v>4</v>
      </c>
      <c r="K122" s="3">
        <v>2</v>
      </c>
      <c r="L122" s="3">
        <v>2</v>
      </c>
      <c r="M122" s="3">
        <v>2</v>
      </c>
      <c r="N122" s="16">
        <f t="shared" si="16"/>
        <v>10</v>
      </c>
      <c r="O122" s="17">
        <f t="shared" si="17"/>
        <v>0.5</v>
      </c>
      <c r="P122" s="17" t="str">
        <f t="shared" si="18"/>
        <v>Pagrindinis</v>
      </c>
      <c r="Q122" s="17">
        <f t="shared" si="19"/>
        <v>0.5714285714285714</v>
      </c>
      <c r="R122" s="17">
        <f t="shared" si="20"/>
        <v>0.66666666666666663</v>
      </c>
      <c r="S122" s="17">
        <f t="shared" si="21"/>
        <v>0.4</v>
      </c>
      <c r="T122" s="17">
        <f t="shared" si="22"/>
        <v>0.4</v>
      </c>
      <c r="U122" s="16">
        <f t="shared" si="23"/>
        <v>2</v>
      </c>
    </row>
    <row r="123" spans="1:21">
      <c r="A123" s="68" t="s">
        <v>397</v>
      </c>
      <c r="B123" s="69">
        <v>808501</v>
      </c>
      <c r="C123" s="69">
        <v>1</v>
      </c>
      <c r="D123" s="70" t="s">
        <v>40</v>
      </c>
      <c r="E123" s="70" t="s">
        <v>398</v>
      </c>
      <c r="F123" s="35" t="s">
        <v>36</v>
      </c>
      <c r="G123" s="35"/>
      <c r="H123" s="35"/>
      <c r="I123" s="35"/>
      <c r="J123" s="3">
        <v>6</v>
      </c>
      <c r="K123" s="3">
        <v>3</v>
      </c>
      <c r="L123" s="3">
        <v>2</v>
      </c>
      <c r="M123" s="3">
        <v>3</v>
      </c>
      <c r="N123" s="16">
        <f t="shared" si="16"/>
        <v>14</v>
      </c>
      <c r="O123" s="17">
        <f t="shared" si="17"/>
        <v>0.7</v>
      </c>
      <c r="P123" s="17" t="str">
        <f t="shared" si="18"/>
        <v>Pagrindinis</v>
      </c>
      <c r="Q123" s="17">
        <f t="shared" si="19"/>
        <v>0.8571428571428571</v>
      </c>
      <c r="R123" s="17">
        <f t="shared" si="20"/>
        <v>1</v>
      </c>
      <c r="S123" s="17">
        <f t="shared" si="21"/>
        <v>0.4</v>
      </c>
      <c r="T123" s="17">
        <f t="shared" si="22"/>
        <v>0.6</v>
      </c>
      <c r="U123" s="16">
        <f t="shared" si="23"/>
        <v>4</v>
      </c>
    </row>
    <row r="124" spans="1:21">
      <c r="A124" s="68" t="s">
        <v>397</v>
      </c>
      <c r="B124" s="69">
        <v>808502</v>
      </c>
      <c r="C124" s="69">
        <v>2</v>
      </c>
      <c r="D124" s="70" t="s">
        <v>115</v>
      </c>
      <c r="E124" s="70" t="s">
        <v>399</v>
      </c>
      <c r="F124" s="35" t="s">
        <v>32</v>
      </c>
      <c r="G124" s="35"/>
      <c r="H124" s="35"/>
      <c r="I124" s="35"/>
      <c r="J124" s="3">
        <v>2</v>
      </c>
      <c r="K124" s="3">
        <v>1</v>
      </c>
      <c r="L124" s="3">
        <v>2</v>
      </c>
      <c r="M124" s="3">
        <v>2</v>
      </c>
      <c r="N124" s="16">
        <f t="shared" si="16"/>
        <v>7</v>
      </c>
      <c r="O124" s="17">
        <f t="shared" si="17"/>
        <v>0.35</v>
      </c>
      <c r="P124" s="17" t="str">
        <f t="shared" si="18"/>
        <v>Patenkinamas</v>
      </c>
      <c r="Q124" s="17">
        <f t="shared" si="19"/>
        <v>0.2857142857142857</v>
      </c>
      <c r="R124" s="17">
        <f t="shared" si="20"/>
        <v>0.33333333333333331</v>
      </c>
      <c r="S124" s="17">
        <f t="shared" si="21"/>
        <v>0.4</v>
      </c>
      <c r="T124" s="17">
        <f t="shared" si="22"/>
        <v>0.4</v>
      </c>
      <c r="U124" s="16">
        <f t="shared" si="23"/>
        <v>1</v>
      </c>
    </row>
    <row r="125" spans="1:21">
      <c r="A125" s="68" t="s">
        <v>397</v>
      </c>
      <c r="B125" s="69">
        <v>808503</v>
      </c>
      <c r="C125" s="69">
        <v>3</v>
      </c>
      <c r="D125" s="70" t="s">
        <v>105</v>
      </c>
      <c r="E125" s="70" t="s">
        <v>400</v>
      </c>
      <c r="F125" s="35" t="s">
        <v>36</v>
      </c>
      <c r="G125" s="35"/>
      <c r="H125" s="35"/>
      <c r="I125" s="35"/>
      <c r="J125" s="3">
        <v>6</v>
      </c>
      <c r="K125" s="3">
        <v>3</v>
      </c>
      <c r="L125" s="3">
        <v>3</v>
      </c>
      <c r="M125" s="3">
        <v>4</v>
      </c>
      <c r="N125" s="16">
        <f t="shared" si="16"/>
        <v>16</v>
      </c>
      <c r="O125" s="17">
        <f t="shared" si="17"/>
        <v>0.8</v>
      </c>
      <c r="P125" s="17" t="str">
        <f t="shared" si="18"/>
        <v>Aukštesnysis</v>
      </c>
      <c r="Q125" s="17">
        <f t="shared" si="19"/>
        <v>0.8571428571428571</v>
      </c>
      <c r="R125" s="17">
        <f t="shared" si="20"/>
        <v>1</v>
      </c>
      <c r="S125" s="17">
        <f t="shared" si="21"/>
        <v>0.6</v>
      </c>
      <c r="T125" s="17">
        <f t="shared" si="22"/>
        <v>0.8</v>
      </c>
      <c r="U125" s="16">
        <f t="shared" si="23"/>
        <v>4</v>
      </c>
    </row>
    <row r="126" spans="1:21">
      <c r="A126" s="68" t="s">
        <v>397</v>
      </c>
      <c r="B126" s="69">
        <v>808504</v>
      </c>
      <c r="C126" s="69">
        <v>4</v>
      </c>
      <c r="D126" s="70" t="s">
        <v>401</v>
      </c>
      <c r="E126" s="70" t="s">
        <v>402</v>
      </c>
      <c r="F126" s="35" t="s">
        <v>32</v>
      </c>
      <c r="G126" s="35"/>
      <c r="H126" s="35"/>
      <c r="I126" s="35"/>
      <c r="J126" s="3">
        <v>5</v>
      </c>
      <c r="K126" s="3">
        <v>1</v>
      </c>
      <c r="L126" s="3">
        <v>4</v>
      </c>
      <c r="M126" s="3">
        <v>3</v>
      </c>
      <c r="N126" s="16">
        <f t="shared" si="16"/>
        <v>13</v>
      </c>
      <c r="O126" s="17">
        <f t="shared" si="17"/>
        <v>0.65</v>
      </c>
      <c r="P126" s="17" t="str">
        <f t="shared" si="18"/>
        <v>Pagrindinis</v>
      </c>
      <c r="Q126" s="17">
        <f t="shared" si="19"/>
        <v>0.7142857142857143</v>
      </c>
      <c r="R126" s="17">
        <f t="shared" si="20"/>
        <v>0.33333333333333331</v>
      </c>
      <c r="S126" s="17">
        <f t="shared" si="21"/>
        <v>0.8</v>
      </c>
      <c r="T126" s="17">
        <f t="shared" si="22"/>
        <v>0.6</v>
      </c>
      <c r="U126" s="16">
        <f t="shared" si="23"/>
        <v>3</v>
      </c>
    </row>
    <row r="127" spans="1:21">
      <c r="A127" s="68" t="s">
        <v>397</v>
      </c>
      <c r="B127" s="69">
        <v>808505</v>
      </c>
      <c r="C127" s="69">
        <v>5</v>
      </c>
      <c r="D127" s="70" t="s">
        <v>403</v>
      </c>
      <c r="E127" s="70" t="s">
        <v>404</v>
      </c>
      <c r="F127" s="35" t="s">
        <v>36</v>
      </c>
      <c r="G127" s="35"/>
      <c r="H127" s="35"/>
      <c r="I127" s="35"/>
      <c r="J127" s="3">
        <v>3</v>
      </c>
      <c r="K127" s="3">
        <v>2</v>
      </c>
      <c r="L127" s="3">
        <v>3</v>
      </c>
      <c r="M127" s="3">
        <v>2</v>
      </c>
      <c r="N127" s="16">
        <f t="shared" si="16"/>
        <v>10</v>
      </c>
      <c r="O127" s="17">
        <f t="shared" si="17"/>
        <v>0.5</v>
      </c>
      <c r="P127" s="17" t="str">
        <f t="shared" si="18"/>
        <v>Pagrindinis</v>
      </c>
      <c r="Q127" s="17">
        <f t="shared" si="19"/>
        <v>0.42857142857142855</v>
      </c>
      <c r="R127" s="17">
        <f t="shared" si="20"/>
        <v>0.66666666666666663</v>
      </c>
      <c r="S127" s="17">
        <f t="shared" si="21"/>
        <v>0.6</v>
      </c>
      <c r="T127" s="17">
        <f t="shared" si="22"/>
        <v>0.4</v>
      </c>
      <c r="U127" s="16">
        <f t="shared" si="23"/>
        <v>2</v>
      </c>
    </row>
    <row r="128" spans="1:21">
      <c r="A128" s="68" t="s">
        <v>397</v>
      </c>
      <c r="B128" s="69">
        <v>808506</v>
      </c>
      <c r="C128" s="69">
        <v>6</v>
      </c>
      <c r="D128" s="70" t="s">
        <v>333</v>
      </c>
      <c r="E128" s="70" t="s">
        <v>405</v>
      </c>
      <c r="F128" s="35" t="s">
        <v>32</v>
      </c>
      <c r="G128" s="35"/>
      <c r="H128" s="35"/>
      <c r="I128" s="35"/>
      <c r="J128" s="3">
        <v>2</v>
      </c>
      <c r="K128" s="3">
        <v>2</v>
      </c>
      <c r="L128" s="3">
        <v>2</v>
      </c>
      <c r="M128" s="3">
        <v>2</v>
      </c>
      <c r="N128" s="16">
        <f t="shared" si="16"/>
        <v>8</v>
      </c>
      <c r="O128" s="17">
        <f t="shared" si="17"/>
        <v>0.4</v>
      </c>
      <c r="P128" s="17" t="str">
        <f t="shared" si="18"/>
        <v>Patenkinamas</v>
      </c>
      <c r="Q128" s="17">
        <f t="shared" si="19"/>
        <v>0.2857142857142857</v>
      </c>
      <c r="R128" s="17">
        <f t="shared" si="20"/>
        <v>0.66666666666666663</v>
      </c>
      <c r="S128" s="17">
        <f t="shared" si="21"/>
        <v>0.4</v>
      </c>
      <c r="T128" s="17">
        <f t="shared" si="22"/>
        <v>0.4</v>
      </c>
      <c r="U128" s="16">
        <f t="shared" si="23"/>
        <v>2</v>
      </c>
    </row>
    <row r="129" spans="1:21">
      <c r="A129" s="68" t="s">
        <v>397</v>
      </c>
      <c r="B129" s="69">
        <v>808507</v>
      </c>
      <c r="C129" s="69">
        <v>7</v>
      </c>
      <c r="D129" s="70" t="s">
        <v>238</v>
      </c>
      <c r="E129" s="70" t="s">
        <v>406</v>
      </c>
      <c r="F129" s="35" t="s">
        <v>32</v>
      </c>
      <c r="G129" s="35"/>
      <c r="H129" s="35"/>
      <c r="I129" s="35"/>
      <c r="J129" s="3">
        <v>2</v>
      </c>
      <c r="K129" s="3">
        <v>2</v>
      </c>
      <c r="L129" s="3">
        <v>1</v>
      </c>
      <c r="M129" s="3">
        <v>1</v>
      </c>
      <c r="N129" s="16">
        <f t="shared" si="16"/>
        <v>6</v>
      </c>
      <c r="O129" s="17">
        <f t="shared" si="17"/>
        <v>0.3</v>
      </c>
      <c r="P129" s="17" t="str">
        <f t="shared" si="18"/>
        <v>Patenkinamas</v>
      </c>
      <c r="Q129" s="17">
        <f t="shared" si="19"/>
        <v>0.2857142857142857</v>
      </c>
      <c r="R129" s="17">
        <f t="shared" si="20"/>
        <v>0.66666666666666663</v>
      </c>
      <c r="S129" s="17">
        <f t="shared" si="21"/>
        <v>0.2</v>
      </c>
      <c r="T129" s="17">
        <f t="shared" si="22"/>
        <v>0.2</v>
      </c>
      <c r="U129" s="16">
        <f t="shared" si="23"/>
        <v>1</v>
      </c>
    </row>
    <row r="130" spans="1:21">
      <c r="A130" s="68" t="s">
        <v>397</v>
      </c>
      <c r="B130" s="69">
        <v>808508</v>
      </c>
      <c r="C130" s="69">
        <v>8</v>
      </c>
      <c r="D130" s="70" t="s">
        <v>407</v>
      </c>
      <c r="E130" s="70" t="s">
        <v>408</v>
      </c>
      <c r="F130" s="35" t="s">
        <v>36</v>
      </c>
      <c r="G130" s="35"/>
      <c r="H130" s="35"/>
      <c r="I130" s="35"/>
      <c r="J130" s="3">
        <v>3</v>
      </c>
      <c r="K130" s="3">
        <v>2</v>
      </c>
      <c r="L130" s="3">
        <v>3</v>
      </c>
      <c r="M130" s="3">
        <v>4</v>
      </c>
      <c r="N130" s="16">
        <f t="shared" si="16"/>
        <v>12</v>
      </c>
      <c r="O130" s="17">
        <f t="shared" si="17"/>
        <v>0.6</v>
      </c>
      <c r="P130" s="17" t="str">
        <f t="shared" si="18"/>
        <v>Pagrindinis</v>
      </c>
      <c r="Q130" s="17">
        <f t="shared" si="19"/>
        <v>0.42857142857142855</v>
      </c>
      <c r="R130" s="17">
        <f t="shared" si="20"/>
        <v>0.66666666666666663</v>
      </c>
      <c r="S130" s="17">
        <f t="shared" si="21"/>
        <v>0.6</v>
      </c>
      <c r="T130" s="17">
        <f t="shared" si="22"/>
        <v>0.8</v>
      </c>
      <c r="U130" s="16">
        <f t="shared" si="23"/>
        <v>3</v>
      </c>
    </row>
    <row r="131" spans="1:21">
      <c r="A131" s="68" t="s">
        <v>397</v>
      </c>
      <c r="B131" s="69">
        <v>808509</v>
      </c>
      <c r="C131" s="69">
        <v>9</v>
      </c>
      <c r="D131" s="70" t="s">
        <v>220</v>
      </c>
      <c r="E131" s="70" t="s">
        <v>409</v>
      </c>
      <c r="F131" s="35" t="s">
        <v>36</v>
      </c>
      <c r="G131" s="35"/>
      <c r="H131" s="35"/>
      <c r="I131" s="35"/>
      <c r="J131" s="3"/>
      <c r="K131" s="3"/>
      <c r="L131" s="3"/>
      <c r="M131" s="3"/>
      <c r="N131" s="16" t="str">
        <f t="shared" si="16"/>
        <v>Tuščias</v>
      </c>
      <c r="O131" s="17" t="str">
        <f t="shared" si="17"/>
        <v>Tuščias</v>
      </c>
      <c r="P131" s="17" t="str">
        <f t="shared" si="18"/>
        <v>Neatliko</v>
      </c>
      <c r="Q131" s="17" t="str">
        <f t="shared" si="19"/>
        <v>Tuščias</v>
      </c>
      <c r="R131" s="17" t="str">
        <f t="shared" si="20"/>
        <v>Tuščias</v>
      </c>
      <c r="S131" s="17" t="str">
        <f t="shared" si="21"/>
        <v>Tuščias</v>
      </c>
      <c r="T131" s="17" t="str">
        <f t="shared" si="22"/>
        <v>Tuščias</v>
      </c>
      <c r="U131" s="16" t="str">
        <f t="shared" si="23"/>
        <v>Tuščias</v>
      </c>
    </row>
    <row r="132" spans="1:21">
      <c r="A132" s="68" t="s">
        <v>397</v>
      </c>
      <c r="B132" s="69">
        <v>808510</v>
      </c>
      <c r="C132" s="69">
        <v>10</v>
      </c>
      <c r="D132" s="70" t="s">
        <v>410</v>
      </c>
      <c r="E132" s="70" t="s">
        <v>411</v>
      </c>
      <c r="F132" s="35" t="s">
        <v>32</v>
      </c>
      <c r="G132" s="35"/>
      <c r="H132" s="35"/>
      <c r="I132" s="35"/>
      <c r="J132" s="3">
        <v>5</v>
      </c>
      <c r="K132" s="3">
        <v>2</v>
      </c>
      <c r="L132" s="3">
        <v>2</v>
      </c>
      <c r="M132" s="3">
        <v>2</v>
      </c>
      <c r="N132" s="16">
        <f t="shared" ref="N132:N195" si="24">IF((COUNTA(J132:M132))&gt;0,(SUM(J132:M132)), "Tuščias")</f>
        <v>11</v>
      </c>
      <c r="O132" s="17">
        <f t="shared" ref="O132:O195" si="25">IF((COUNTA(J132:M132))&gt;0,(N132/20 ), "Tuščias")</f>
        <v>0.55000000000000004</v>
      </c>
      <c r="P132" s="17" t="str">
        <f t="shared" ref="P132:P195" si="26">IF(N132&lt;=4,"Nepatenkinamas",IF(N132&lt;=8,"Patenkinamas", IF(N132&lt;=15,"Pagrindinis", IF(N132&lt;=20, "Aukštesnysis", "Neatliko")) ))</f>
        <v>Pagrindinis</v>
      </c>
      <c r="Q132" s="17">
        <f t="shared" ref="Q132:Q195" si="27">IF((COUNTA(J132:M132))&gt;0,(J132/7), "Tuščias")</f>
        <v>0.7142857142857143</v>
      </c>
      <c r="R132" s="17">
        <f t="shared" ref="R132:R195" si="28">IF((COUNTA(J132:M132))&gt;0,(K132/3), "Tuščias")</f>
        <v>0.66666666666666663</v>
      </c>
      <c r="S132" s="17">
        <f t="shared" ref="S132:S195" si="29">IF((COUNTA(J132:M132))&gt;0,(L132/5), "Tuščias")</f>
        <v>0.4</v>
      </c>
      <c r="T132" s="17">
        <f t="shared" ref="T132:T195" si="30">IF((COUNTA(J132:M132))&gt;0,(M132/5), "Tuščias")</f>
        <v>0.4</v>
      </c>
      <c r="U132" s="16">
        <f t="shared" ref="U132:U195" si="31">IF(N132&lt;=7,1,IF(N132&lt;=10,2, IF(N132&lt;=13,3, IF(N132&lt;=20, 4, "Tuščias")) ))</f>
        <v>3</v>
      </c>
    </row>
    <row r="133" spans="1:21">
      <c r="A133" s="68" t="s">
        <v>397</v>
      </c>
      <c r="B133" s="69">
        <v>808511</v>
      </c>
      <c r="C133" s="69">
        <v>11</v>
      </c>
      <c r="D133" s="70" t="s">
        <v>251</v>
      </c>
      <c r="E133" s="70" t="s">
        <v>412</v>
      </c>
      <c r="F133" s="35" t="s">
        <v>36</v>
      </c>
      <c r="G133" s="35"/>
      <c r="H133" s="35"/>
      <c r="I133" s="35"/>
      <c r="J133" s="3">
        <v>6</v>
      </c>
      <c r="K133" s="3">
        <v>3</v>
      </c>
      <c r="L133" s="3">
        <v>5</v>
      </c>
      <c r="M133" s="3">
        <v>5</v>
      </c>
      <c r="N133" s="16">
        <f t="shared" si="24"/>
        <v>19</v>
      </c>
      <c r="O133" s="17">
        <f t="shared" si="25"/>
        <v>0.95</v>
      </c>
      <c r="P133" s="17" t="str">
        <f t="shared" si="26"/>
        <v>Aukštesnysis</v>
      </c>
      <c r="Q133" s="17">
        <f t="shared" si="27"/>
        <v>0.8571428571428571</v>
      </c>
      <c r="R133" s="17">
        <f t="shared" si="28"/>
        <v>1</v>
      </c>
      <c r="S133" s="17">
        <f t="shared" si="29"/>
        <v>1</v>
      </c>
      <c r="T133" s="17">
        <f t="shared" si="30"/>
        <v>1</v>
      </c>
      <c r="U133" s="16">
        <f t="shared" si="31"/>
        <v>4</v>
      </c>
    </row>
    <row r="134" spans="1:21">
      <c r="A134" s="68" t="s">
        <v>397</v>
      </c>
      <c r="B134" s="69">
        <v>808512</v>
      </c>
      <c r="C134" s="69">
        <v>12</v>
      </c>
      <c r="D134" s="70" t="s">
        <v>110</v>
      </c>
      <c r="E134" s="70" t="s">
        <v>413</v>
      </c>
      <c r="F134" s="35" t="s">
        <v>36</v>
      </c>
      <c r="G134" s="35"/>
      <c r="H134" s="35"/>
      <c r="I134" s="35"/>
      <c r="J134" s="3">
        <v>3</v>
      </c>
      <c r="K134" s="3">
        <v>2</v>
      </c>
      <c r="L134" s="3">
        <v>3</v>
      </c>
      <c r="M134" s="3">
        <v>2</v>
      </c>
      <c r="N134" s="16">
        <f t="shared" si="24"/>
        <v>10</v>
      </c>
      <c r="O134" s="17">
        <f t="shared" si="25"/>
        <v>0.5</v>
      </c>
      <c r="P134" s="17" t="str">
        <f t="shared" si="26"/>
        <v>Pagrindinis</v>
      </c>
      <c r="Q134" s="17">
        <f t="shared" si="27"/>
        <v>0.42857142857142855</v>
      </c>
      <c r="R134" s="17">
        <f t="shared" si="28"/>
        <v>0.66666666666666663</v>
      </c>
      <c r="S134" s="17">
        <f t="shared" si="29"/>
        <v>0.6</v>
      </c>
      <c r="T134" s="17">
        <f t="shared" si="30"/>
        <v>0.4</v>
      </c>
      <c r="U134" s="16">
        <f t="shared" si="31"/>
        <v>2</v>
      </c>
    </row>
    <row r="135" spans="1:21">
      <c r="A135" s="68" t="s">
        <v>397</v>
      </c>
      <c r="B135" s="69">
        <v>808513</v>
      </c>
      <c r="C135" s="69">
        <v>13</v>
      </c>
      <c r="D135" s="70" t="s">
        <v>414</v>
      </c>
      <c r="E135" s="70" t="s">
        <v>415</v>
      </c>
      <c r="F135" s="35" t="s">
        <v>32</v>
      </c>
      <c r="G135" s="35"/>
      <c r="H135" s="35"/>
      <c r="I135" s="35"/>
      <c r="J135" s="3">
        <v>5</v>
      </c>
      <c r="K135" s="3">
        <v>3</v>
      </c>
      <c r="L135" s="3">
        <v>3</v>
      </c>
      <c r="M135" s="3">
        <v>5</v>
      </c>
      <c r="N135" s="16">
        <f t="shared" si="24"/>
        <v>16</v>
      </c>
      <c r="O135" s="17">
        <f t="shared" si="25"/>
        <v>0.8</v>
      </c>
      <c r="P135" s="17" t="str">
        <f t="shared" si="26"/>
        <v>Aukštesnysis</v>
      </c>
      <c r="Q135" s="17">
        <f t="shared" si="27"/>
        <v>0.7142857142857143</v>
      </c>
      <c r="R135" s="17">
        <f t="shared" si="28"/>
        <v>1</v>
      </c>
      <c r="S135" s="17">
        <f t="shared" si="29"/>
        <v>0.6</v>
      </c>
      <c r="T135" s="17">
        <f t="shared" si="30"/>
        <v>1</v>
      </c>
      <c r="U135" s="16">
        <f t="shared" si="31"/>
        <v>4</v>
      </c>
    </row>
    <row r="136" spans="1:21">
      <c r="A136" s="68" t="s">
        <v>397</v>
      </c>
      <c r="B136" s="69">
        <v>808514</v>
      </c>
      <c r="C136" s="69">
        <v>14</v>
      </c>
      <c r="D136" s="70" t="s">
        <v>416</v>
      </c>
      <c r="E136" s="70" t="s">
        <v>417</v>
      </c>
      <c r="F136" s="35" t="s">
        <v>36</v>
      </c>
      <c r="G136" s="35"/>
      <c r="H136" s="35"/>
      <c r="I136" s="35"/>
      <c r="J136" s="3">
        <v>3</v>
      </c>
      <c r="K136" s="3">
        <v>2</v>
      </c>
      <c r="L136" s="3">
        <v>3</v>
      </c>
      <c r="M136" s="3">
        <v>2</v>
      </c>
      <c r="N136" s="16">
        <f t="shared" si="24"/>
        <v>10</v>
      </c>
      <c r="O136" s="17">
        <f t="shared" si="25"/>
        <v>0.5</v>
      </c>
      <c r="P136" s="17" t="str">
        <f t="shared" si="26"/>
        <v>Pagrindinis</v>
      </c>
      <c r="Q136" s="17">
        <f t="shared" si="27"/>
        <v>0.42857142857142855</v>
      </c>
      <c r="R136" s="17">
        <f t="shared" si="28"/>
        <v>0.66666666666666663</v>
      </c>
      <c r="S136" s="17">
        <f t="shared" si="29"/>
        <v>0.6</v>
      </c>
      <c r="T136" s="17">
        <f t="shared" si="30"/>
        <v>0.4</v>
      </c>
      <c r="U136" s="16">
        <f t="shared" si="31"/>
        <v>2</v>
      </c>
    </row>
    <row r="137" spans="1:21">
      <c r="A137" s="68" t="s">
        <v>397</v>
      </c>
      <c r="B137" s="69">
        <v>808515</v>
      </c>
      <c r="C137" s="69">
        <v>15</v>
      </c>
      <c r="D137" s="70" t="s">
        <v>238</v>
      </c>
      <c r="E137" s="70" t="s">
        <v>418</v>
      </c>
      <c r="F137" s="35" t="s">
        <v>32</v>
      </c>
      <c r="G137" s="35"/>
      <c r="H137" s="35"/>
      <c r="I137" s="35"/>
      <c r="J137" s="3">
        <v>3</v>
      </c>
      <c r="K137" s="3">
        <v>2</v>
      </c>
      <c r="L137" s="3">
        <v>2</v>
      </c>
      <c r="M137" s="3">
        <v>1</v>
      </c>
      <c r="N137" s="16">
        <f t="shared" si="24"/>
        <v>8</v>
      </c>
      <c r="O137" s="17">
        <f t="shared" si="25"/>
        <v>0.4</v>
      </c>
      <c r="P137" s="17" t="str">
        <f t="shared" si="26"/>
        <v>Patenkinamas</v>
      </c>
      <c r="Q137" s="17">
        <f t="shared" si="27"/>
        <v>0.42857142857142855</v>
      </c>
      <c r="R137" s="17">
        <f t="shared" si="28"/>
        <v>0.66666666666666663</v>
      </c>
      <c r="S137" s="17">
        <f t="shared" si="29"/>
        <v>0.4</v>
      </c>
      <c r="T137" s="17">
        <f t="shared" si="30"/>
        <v>0.2</v>
      </c>
      <c r="U137" s="16">
        <f t="shared" si="31"/>
        <v>2</v>
      </c>
    </row>
    <row r="138" spans="1:21">
      <c r="A138" s="68" t="s">
        <v>397</v>
      </c>
      <c r="B138" s="69">
        <v>808516</v>
      </c>
      <c r="C138" s="69">
        <v>16</v>
      </c>
      <c r="D138" s="70" t="s">
        <v>120</v>
      </c>
      <c r="E138" s="70" t="s">
        <v>419</v>
      </c>
      <c r="F138" s="35" t="s">
        <v>36</v>
      </c>
      <c r="G138" s="35"/>
      <c r="H138" s="35"/>
      <c r="I138" s="35"/>
      <c r="J138" s="3">
        <v>3</v>
      </c>
      <c r="K138" s="3">
        <v>3</v>
      </c>
      <c r="L138" s="3">
        <v>3</v>
      </c>
      <c r="M138" s="3">
        <v>1</v>
      </c>
      <c r="N138" s="16">
        <f t="shared" si="24"/>
        <v>10</v>
      </c>
      <c r="O138" s="17">
        <f t="shared" si="25"/>
        <v>0.5</v>
      </c>
      <c r="P138" s="17" t="str">
        <f t="shared" si="26"/>
        <v>Pagrindinis</v>
      </c>
      <c r="Q138" s="17">
        <f t="shared" si="27"/>
        <v>0.42857142857142855</v>
      </c>
      <c r="R138" s="17">
        <f t="shared" si="28"/>
        <v>1</v>
      </c>
      <c r="S138" s="17">
        <f t="shared" si="29"/>
        <v>0.6</v>
      </c>
      <c r="T138" s="17">
        <f t="shared" si="30"/>
        <v>0.2</v>
      </c>
      <c r="U138" s="16">
        <f t="shared" si="31"/>
        <v>2</v>
      </c>
    </row>
    <row r="139" spans="1:21">
      <c r="A139" s="68" t="s">
        <v>397</v>
      </c>
      <c r="B139" s="69">
        <v>808517</v>
      </c>
      <c r="C139" s="69">
        <v>17</v>
      </c>
      <c r="D139" s="70" t="s">
        <v>316</v>
      </c>
      <c r="E139" s="70" t="s">
        <v>420</v>
      </c>
      <c r="F139" s="35" t="s">
        <v>36</v>
      </c>
      <c r="G139" s="35"/>
      <c r="H139" s="35"/>
      <c r="I139" s="35"/>
      <c r="J139" s="3"/>
      <c r="K139" s="3"/>
      <c r="L139" s="3"/>
      <c r="M139" s="3"/>
      <c r="N139" s="16" t="str">
        <f t="shared" si="24"/>
        <v>Tuščias</v>
      </c>
      <c r="O139" s="17" t="str">
        <f t="shared" si="25"/>
        <v>Tuščias</v>
      </c>
      <c r="P139" s="17" t="str">
        <f t="shared" si="26"/>
        <v>Neatliko</v>
      </c>
      <c r="Q139" s="17" t="str">
        <f t="shared" si="27"/>
        <v>Tuščias</v>
      </c>
      <c r="R139" s="17" t="str">
        <f t="shared" si="28"/>
        <v>Tuščias</v>
      </c>
      <c r="S139" s="17" t="str">
        <f t="shared" si="29"/>
        <v>Tuščias</v>
      </c>
      <c r="T139" s="17" t="str">
        <f t="shared" si="30"/>
        <v>Tuščias</v>
      </c>
      <c r="U139" s="16" t="str">
        <f t="shared" si="31"/>
        <v>Tuščias</v>
      </c>
    </row>
    <row r="140" spans="1:21">
      <c r="A140" s="68" t="s">
        <v>397</v>
      </c>
      <c r="B140" s="69">
        <v>808518</v>
      </c>
      <c r="C140" s="69">
        <v>18</v>
      </c>
      <c r="D140" s="70" t="s">
        <v>421</v>
      </c>
      <c r="E140" s="70" t="s">
        <v>422</v>
      </c>
      <c r="F140" s="35" t="s">
        <v>32</v>
      </c>
      <c r="G140" s="35"/>
      <c r="H140" s="35"/>
      <c r="I140" s="35"/>
      <c r="J140" s="3">
        <v>4</v>
      </c>
      <c r="K140" s="3">
        <v>3</v>
      </c>
      <c r="L140" s="3">
        <v>2</v>
      </c>
      <c r="M140" s="3">
        <v>1</v>
      </c>
      <c r="N140" s="16">
        <f t="shared" si="24"/>
        <v>10</v>
      </c>
      <c r="O140" s="17">
        <f t="shared" si="25"/>
        <v>0.5</v>
      </c>
      <c r="P140" s="17" t="str">
        <f t="shared" si="26"/>
        <v>Pagrindinis</v>
      </c>
      <c r="Q140" s="17">
        <f t="shared" si="27"/>
        <v>0.5714285714285714</v>
      </c>
      <c r="R140" s="17">
        <f t="shared" si="28"/>
        <v>1</v>
      </c>
      <c r="S140" s="17">
        <f t="shared" si="29"/>
        <v>0.4</v>
      </c>
      <c r="T140" s="17">
        <f t="shared" si="30"/>
        <v>0.2</v>
      </c>
      <c r="U140" s="16">
        <f t="shared" si="31"/>
        <v>2</v>
      </c>
    </row>
    <row r="141" spans="1:21">
      <c r="A141" s="68" t="s">
        <v>397</v>
      </c>
      <c r="B141" s="69">
        <v>808519</v>
      </c>
      <c r="C141" s="69">
        <v>19</v>
      </c>
      <c r="D141" s="70" t="s">
        <v>353</v>
      </c>
      <c r="E141" s="70" t="s">
        <v>423</v>
      </c>
      <c r="F141" s="35" t="s">
        <v>32</v>
      </c>
      <c r="G141" s="35"/>
      <c r="H141" s="35"/>
      <c r="I141" s="35"/>
      <c r="J141" s="3">
        <v>4</v>
      </c>
      <c r="K141" s="3">
        <v>3</v>
      </c>
      <c r="L141" s="3">
        <v>2</v>
      </c>
      <c r="M141" s="3">
        <v>2</v>
      </c>
      <c r="N141" s="16">
        <f t="shared" si="24"/>
        <v>11</v>
      </c>
      <c r="O141" s="17">
        <f t="shared" si="25"/>
        <v>0.55000000000000004</v>
      </c>
      <c r="P141" s="17" t="str">
        <f t="shared" si="26"/>
        <v>Pagrindinis</v>
      </c>
      <c r="Q141" s="17">
        <f t="shared" si="27"/>
        <v>0.5714285714285714</v>
      </c>
      <c r="R141" s="17">
        <f t="shared" si="28"/>
        <v>1</v>
      </c>
      <c r="S141" s="17">
        <f t="shared" si="29"/>
        <v>0.4</v>
      </c>
      <c r="T141" s="17">
        <f t="shared" si="30"/>
        <v>0.4</v>
      </c>
      <c r="U141" s="16">
        <f t="shared" si="31"/>
        <v>3</v>
      </c>
    </row>
    <row r="142" spans="1:21">
      <c r="A142" s="68" t="s">
        <v>397</v>
      </c>
      <c r="B142" s="69">
        <v>808520</v>
      </c>
      <c r="C142" s="69">
        <v>20</v>
      </c>
      <c r="D142" s="70" t="s">
        <v>329</v>
      </c>
      <c r="E142" s="70" t="s">
        <v>424</v>
      </c>
      <c r="F142" s="35" t="s">
        <v>36</v>
      </c>
      <c r="G142" s="35"/>
      <c r="H142" s="35"/>
      <c r="I142" s="35"/>
      <c r="J142" s="3"/>
      <c r="K142" s="3"/>
      <c r="L142" s="3"/>
      <c r="M142" s="3"/>
      <c r="N142" s="16" t="str">
        <f t="shared" si="24"/>
        <v>Tuščias</v>
      </c>
      <c r="O142" s="17" t="str">
        <f t="shared" si="25"/>
        <v>Tuščias</v>
      </c>
      <c r="P142" s="17" t="str">
        <f t="shared" si="26"/>
        <v>Neatliko</v>
      </c>
      <c r="Q142" s="17" t="str">
        <f t="shared" si="27"/>
        <v>Tuščias</v>
      </c>
      <c r="R142" s="17" t="str">
        <f t="shared" si="28"/>
        <v>Tuščias</v>
      </c>
      <c r="S142" s="17" t="str">
        <f t="shared" si="29"/>
        <v>Tuščias</v>
      </c>
      <c r="T142" s="17" t="str">
        <f t="shared" si="30"/>
        <v>Tuščias</v>
      </c>
      <c r="U142" s="16" t="str">
        <f t="shared" si="31"/>
        <v>Tuščias</v>
      </c>
    </row>
    <row r="143" spans="1:21">
      <c r="A143" s="68" t="s">
        <v>397</v>
      </c>
      <c r="B143" s="69">
        <v>808521</v>
      </c>
      <c r="C143" s="69">
        <v>21</v>
      </c>
      <c r="D143" s="70" t="s">
        <v>425</v>
      </c>
      <c r="E143" s="70" t="s">
        <v>426</v>
      </c>
      <c r="F143" s="35" t="s">
        <v>32</v>
      </c>
      <c r="G143" s="35"/>
      <c r="H143" s="35"/>
      <c r="I143" s="35"/>
      <c r="J143" s="3">
        <v>4</v>
      </c>
      <c r="K143" s="3">
        <v>1</v>
      </c>
      <c r="L143" s="3">
        <v>3</v>
      </c>
      <c r="M143" s="3">
        <v>3</v>
      </c>
      <c r="N143" s="16">
        <f t="shared" si="24"/>
        <v>11</v>
      </c>
      <c r="O143" s="17">
        <f t="shared" si="25"/>
        <v>0.55000000000000004</v>
      </c>
      <c r="P143" s="17" t="str">
        <f t="shared" si="26"/>
        <v>Pagrindinis</v>
      </c>
      <c r="Q143" s="17">
        <f t="shared" si="27"/>
        <v>0.5714285714285714</v>
      </c>
      <c r="R143" s="17">
        <f t="shared" si="28"/>
        <v>0.33333333333333331</v>
      </c>
      <c r="S143" s="17">
        <f t="shared" si="29"/>
        <v>0.6</v>
      </c>
      <c r="T143" s="17">
        <f t="shared" si="30"/>
        <v>0.6</v>
      </c>
      <c r="U143" s="16">
        <f t="shared" si="31"/>
        <v>3</v>
      </c>
    </row>
    <row r="144" spans="1:21">
      <c r="A144" s="68" t="s">
        <v>397</v>
      </c>
      <c r="B144" s="69">
        <v>808522</v>
      </c>
      <c r="C144" s="69">
        <v>22</v>
      </c>
      <c r="D144" s="70" t="s">
        <v>33</v>
      </c>
      <c r="E144" s="70" t="s">
        <v>427</v>
      </c>
      <c r="F144" s="35" t="s">
        <v>32</v>
      </c>
      <c r="G144" s="35"/>
      <c r="H144" s="35"/>
      <c r="I144" s="35"/>
      <c r="J144" s="3"/>
      <c r="K144" s="3"/>
      <c r="L144" s="3"/>
      <c r="M144" s="3"/>
      <c r="N144" s="16" t="str">
        <f t="shared" si="24"/>
        <v>Tuščias</v>
      </c>
      <c r="O144" s="17" t="str">
        <f t="shared" si="25"/>
        <v>Tuščias</v>
      </c>
      <c r="P144" s="17" t="str">
        <f t="shared" si="26"/>
        <v>Neatliko</v>
      </c>
      <c r="Q144" s="17" t="str">
        <f t="shared" si="27"/>
        <v>Tuščias</v>
      </c>
      <c r="R144" s="17" t="str">
        <f t="shared" si="28"/>
        <v>Tuščias</v>
      </c>
      <c r="S144" s="17" t="str">
        <f t="shared" si="29"/>
        <v>Tuščias</v>
      </c>
      <c r="T144" s="17" t="str">
        <f t="shared" si="30"/>
        <v>Tuščias</v>
      </c>
      <c r="U144" s="16" t="str">
        <f t="shared" si="31"/>
        <v>Tuščias</v>
      </c>
    </row>
    <row r="145" spans="1:21">
      <c r="A145" s="68" t="s">
        <v>397</v>
      </c>
      <c r="B145" s="69">
        <v>808523</v>
      </c>
      <c r="C145" s="69">
        <v>23</v>
      </c>
      <c r="D145" s="70" t="s">
        <v>241</v>
      </c>
      <c r="E145" s="70" t="s">
        <v>428</v>
      </c>
      <c r="F145" s="35" t="s">
        <v>32</v>
      </c>
      <c r="G145" s="35"/>
      <c r="H145" s="35"/>
      <c r="I145" s="35"/>
      <c r="J145" s="3">
        <v>3</v>
      </c>
      <c r="K145" s="3">
        <v>3</v>
      </c>
      <c r="L145" s="3">
        <v>3</v>
      </c>
      <c r="M145" s="3">
        <v>2</v>
      </c>
      <c r="N145" s="16">
        <f t="shared" si="24"/>
        <v>11</v>
      </c>
      <c r="O145" s="17">
        <f t="shared" si="25"/>
        <v>0.55000000000000004</v>
      </c>
      <c r="P145" s="17" t="str">
        <f t="shared" si="26"/>
        <v>Pagrindinis</v>
      </c>
      <c r="Q145" s="17">
        <f t="shared" si="27"/>
        <v>0.42857142857142855</v>
      </c>
      <c r="R145" s="17">
        <f t="shared" si="28"/>
        <v>1</v>
      </c>
      <c r="S145" s="17">
        <f t="shared" si="29"/>
        <v>0.6</v>
      </c>
      <c r="T145" s="17">
        <f t="shared" si="30"/>
        <v>0.4</v>
      </c>
      <c r="U145" s="16">
        <f t="shared" si="31"/>
        <v>3</v>
      </c>
    </row>
    <row r="146" spans="1:21">
      <c r="A146" s="68" t="s">
        <v>397</v>
      </c>
      <c r="B146" s="69">
        <v>808524</v>
      </c>
      <c r="C146" s="69">
        <v>24</v>
      </c>
      <c r="D146" s="70" t="s">
        <v>429</v>
      </c>
      <c r="E146" s="70" t="s">
        <v>430</v>
      </c>
      <c r="F146" s="35" t="s">
        <v>36</v>
      </c>
      <c r="G146" s="35"/>
      <c r="H146" s="35"/>
      <c r="I146" s="35"/>
      <c r="J146" s="3">
        <v>6</v>
      </c>
      <c r="K146" s="3">
        <v>3</v>
      </c>
      <c r="L146" s="3">
        <v>4</v>
      </c>
      <c r="M146" s="3">
        <v>4</v>
      </c>
      <c r="N146" s="16">
        <f t="shared" si="24"/>
        <v>17</v>
      </c>
      <c r="O146" s="17">
        <f t="shared" si="25"/>
        <v>0.85</v>
      </c>
      <c r="P146" s="17" t="str">
        <f t="shared" si="26"/>
        <v>Aukštesnysis</v>
      </c>
      <c r="Q146" s="17">
        <f t="shared" si="27"/>
        <v>0.8571428571428571</v>
      </c>
      <c r="R146" s="17">
        <f t="shared" si="28"/>
        <v>1</v>
      </c>
      <c r="S146" s="17">
        <f t="shared" si="29"/>
        <v>0.8</v>
      </c>
      <c r="T146" s="17">
        <f t="shared" si="30"/>
        <v>0.8</v>
      </c>
      <c r="U146" s="16">
        <f t="shared" si="31"/>
        <v>4</v>
      </c>
    </row>
    <row r="147" spans="1:21">
      <c r="A147" s="68" t="s">
        <v>397</v>
      </c>
      <c r="B147" s="69">
        <v>808525</v>
      </c>
      <c r="C147" s="69">
        <v>25</v>
      </c>
      <c r="D147" s="70" t="s">
        <v>118</v>
      </c>
      <c r="E147" s="70" t="s">
        <v>431</v>
      </c>
      <c r="F147" s="35" t="s">
        <v>32</v>
      </c>
      <c r="G147" s="35"/>
      <c r="H147" s="35"/>
      <c r="I147" s="35"/>
      <c r="J147" s="3">
        <v>3</v>
      </c>
      <c r="K147" s="3">
        <v>2</v>
      </c>
      <c r="L147" s="3">
        <v>1</v>
      </c>
      <c r="M147" s="3">
        <v>1</v>
      </c>
      <c r="N147" s="16">
        <f t="shared" si="24"/>
        <v>7</v>
      </c>
      <c r="O147" s="17">
        <f t="shared" si="25"/>
        <v>0.35</v>
      </c>
      <c r="P147" s="17" t="str">
        <f t="shared" si="26"/>
        <v>Patenkinamas</v>
      </c>
      <c r="Q147" s="17">
        <f t="shared" si="27"/>
        <v>0.42857142857142855</v>
      </c>
      <c r="R147" s="17">
        <f t="shared" si="28"/>
        <v>0.66666666666666663</v>
      </c>
      <c r="S147" s="17">
        <f t="shared" si="29"/>
        <v>0.2</v>
      </c>
      <c r="T147" s="17">
        <f t="shared" si="30"/>
        <v>0.2</v>
      </c>
      <c r="U147" s="16">
        <f t="shared" si="31"/>
        <v>1</v>
      </c>
    </row>
    <row r="148" spans="1:21">
      <c r="A148" s="68" t="s">
        <v>397</v>
      </c>
      <c r="B148" s="69">
        <v>808526</v>
      </c>
      <c r="C148" s="69">
        <v>26</v>
      </c>
      <c r="D148" s="70" t="s">
        <v>432</v>
      </c>
      <c r="E148" s="70" t="s">
        <v>433</v>
      </c>
      <c r="F148" s="35" t="s">
        <v>36</v>
      </c>
      <c r="G148" s="35"/>
      <c r="H148" s="35"/>
      <c r="I148" s="35"/>
      <c r="J148" s="3">
        <v>4</v>
      </c>
      <c r="K148" s="3">
        <v>3</v>
      </c>
      <c r="L148" s="3">
        <v>2</v>
      </c>
      <c r="M148" s="3">
        <v>3</v>
      </c>
      <c r="N148" s="16">
        <f t="shared" si="24"/>
        <v>12</v>
      </c>
      <c r="O148" s="17">
        <f t="shared" si="25"/>
        <v>0.6</v>
      </c>
      <c r="P148" s="17" t="str">
        <f t="shared" si="26"/>
        <v>Pagrindinis</v>
      </c>
      <c r="Q148" s="17">
        <f t="shared" si="27"/>
        <v>0.5714285714285714</v>
      </c>
      <c r="R148" s="17">
        <f t="shared" si="28"/>
        <v>1</v>
      </c>
      <c r="S148" s="17">
        <f t="shared" si="29"/>
        <v>0.4</v>
      </c>
      <c r="T148" s="17">
        <f t="shared" si="30"/>
        <v>0.6</v>
      </c>
      <c r="U148" s="16">
        <f t="shared" si="31"/>
        <v>3</v>
      </c>
    </row>
    <row r="149" spans="1:21">
      <c r="A149" s="68" t="s">
        <v>397</v>
      </c>
      <c r="B149" s="69">
        <v>808527</v>
      </c>
      <c r="C149" s="69">
        <v>27</v>
      </c>
      <c r="D149" s="70" t="s">
        <v>434</v>
      </c>
      <c r="E149" s="70" t="s">
        <v>435</v>
      </c>
      <c r="F149" s="35" t="s">
        <v>32</v>
      </c>
      <c r="G149" s="35"/>
      <c r="H149" s="35"/>
      <c r="I149" s="35"/>
      <c r="J149" s="3">
        <v>4</v>
      </c>
      <c r="K149" s="3">
        <v>2</v>
      </c>
      <c r="L149" s="3">
        <v>3</v>
      </c>
      <c r="M149" s="3">
        <v>4</v>
      </c>
      <c r="N149" s="16">
        <f t="shared" si="24"/>
        <v>13</v>
      </c>
      <c r="O149" s="17">
        <f t="shared" si="25"/>
        <v>0.65</v>
      </c>
      <c r="P149" s="17" t="str">
        <f t="shared" si="26"/>
        <v>Pagrindinis</v>
      </c>
      <c r="Q149" s="17">
        <f t="shared" si="27"/>
        <v>0.5714285714285714</v>
      </c>
      <c r="R149" s="17">
        <f t="shared" si="28"/>
        <v>0.66666666666666663</v>
      </c>
      <c r="S149" s="17">
        <f t="shared" si="29"/>
        <v>0.6</v>
      </c>
      <c r="T149" s="17">
        <f t="shared" si="30"/>
        <v>0.8</v>
      </c>
      <c r="U149" s="16">
        <f t="shared" si="31"/>
        <v>3</v>
      </c>
    </row>
    <row r="150" spans="1:21">
      <c r="A150" s="68" t="s">
        <v>397</v>
      </c>
      <c r="B150" s="69">
        <v>808528</v>
      </c>
      <c r="C150" s="69">
        <v>28</v>
      </c>
      <c r="D150" s="70" t="s">
        <v>229</v>
      </c>
      <c r="E150" s="70" t="s">
        <v>436</v>
      </c>
      <c r="F150" s="35" t="s">
        <v>36</v>
      </c>
      <c r="G150" s="35"/>
      <c r="H150" s="35"/>
      <c r="I150" s="35"/>
      <c r="J150" s="3">
        <v>3</v>
      </c>
      <c r="K150" s="3">
        <v>1</v>
      </c>
      <c r="L150" s="3">
        <v>3</v>
      </c>
      <c r="M150" s="3">
        <v>1</v>
      </c>
      <c r="N150" s="16">
        <f t="shared" si="24"/>
        <v>8</v>
      </c>
      <c r="O150" s="17">
        <f t="shared" si="25"/>
        <v>0.4</v>
      </c>
      <c r="P150" s="17" t="str">
        <f t="shared" si="26"/>
        <v>Patenkinamas</v>
      </c>
      <c r="Q150" s="17">
        <f t="shared" si="27"/>
        <v>0.42857142857142855</v>
      </c>
      <c r="R150" s="17">
        <f t="shared" si="28"/>
        <v>0.33333333333333331</v>
      </c>
      <c r="S150" s="17">
        <f t="shared" si="29"/>
        <v>0.6</v>
      </c>
      <c r="T150" s="17">
        <f t="shared" si="30"/>
        <v>0.2</v>
      </c>
      <c r="U150" s="16">
        <f t="shared" si="31"/>
        <v>2</v>
      </c>
    </row>
    <row r="151" spans="1:21">
      <c r="A151" s="68" t="s">
        <v>397</v>
      </c>
      <c r="B151" s="69">
        <v>808529</v>
      </c>
      <c r="C151" s="69">
        <v>29</v>
      </c>
      <c r="D151" s="70" t="s">
        <v>121</v>
      </c>
      <c r="E151" s="70" t="s">
        <v>437</v>
      </c>
      <c r="F151" s="35" t="s">
        <v>36</v>
      </c>
      <c r="G151" s="35"/>
      <c r="H151" s="35"/>
      <c r="I151" s="35"/>
      <c r="J151" s="3"/>
      <c r="K151" s="3"/>
      <c r="L151" s="3"/>
      <c r="M151" s="3"/>
      <c r="N151" s="16" t="str">
        <f t="shared" si="24"/>
        <v>Tuščias</v>
      </c>
      <c r="O151" s="17" t="str">
        <f t="shared" si="25"/>
        <v>Tuščias</v>
      </c>
      <c r="P151" s="17" t="str">
        <f t="shared" si="26"/>
        <v>Neatliko</v>
      </c>
      <c r="Q151" s="17" t="str">
        <f t="shared" si="27"/>
        <v>Tuščias</v>
      </c>
      <c r="R151" s="17" t="str">
        <f t="shared" si="28"/>
        <v>Tuščias</v>
      </c>
      <c r="S151" s="17" t="str">
        <f t="shared" si="29"/>
        <v>Tuščias</v>
      </c>
      <c r="T151" s="17" t="str">
        <f t="shared" si="30"/>
        <v>Tuščias</v>
      </c>
      <c r="U151" s="16" t="str">
        <f t="shared" si="31"/>
        <v>Tuščias</v>
      </c>
    </row>
    <row r="152" spans="1:21">
      <c r="A152" s="68" t="s">
        <v>397</v>
      </c>
      <c r="B152" s="69">
        <v>808530</v>
      </c>
      <c r="C152" s="69">
        <v>30</v>
      </c>
      <c r="D152" s="70" t="s">
        <v>351</v>
      </c>
      <c r="E152" s="70" t="s">
        <v>438</v>
      </c>
      <c r="F152" s="35" t="s">
        <v>36</v>
      </c>
      <c r="G152" s="35"/>
      <c r="H152" s="35"/>
      <c r="I152" s="35"/>
      <c r="J152" s="3">
        <v>5</v>
      </c>
      <c r="K152" s="3">
        <v>3</v>
      </c>
      <c r="L152" s="3">
        <v>2</v>
      </c>
      <c r="M152" s="3">
        <v>3</v>
      </c>
      <c r="N152" s="16">
        <f t="shared" si="24"/>
        <v>13</v>
      </c>
      <c r="O152" s="17">
        <f t="shared" si="25"/>
        <v>0.65</v>
      </c>
      <c r="P152" s="17" t="str">
        <f t="shared" si="26"/>
        <v>Pagrindinis</v>
      </c>
      <c r="Q152" s="17">
        <f t="shared" si="27"/>
        <v>0.7142857142857143</v>
      </c>
      <c r="R152" s="17">
        <f t="shared" si="28"/>
        <v>1</v>
      </c>
      <c r="S152" s="17">
        <f t="shared" si="29"/>
        <v>0.4</v>
      </c>
      <c r="T152" s="17">
        <f t="shared" si="30"/>
        <v>0.6</v>
      </c>
      <c r="U152" s="16">
        <f t="shared" si="31"/>
        <v>3</v>
      </c>
    </row>
    <row r="153" spans="1:21">
      <c r="A153" s="68" t="s">
        <v>439</v>
      </c>
      <c r="B153" s="69">
        <v>808601</v>
      </c>
      <c r="C153" s="69">
        <v>1</v>
      </c>
      <c r="D153" s="70" t="s">
        <v>108</v>
      </c>
      <c r="E153" s="70" t="s">
        <v>440</v>
      </c>
      <c r="F153" s="35" t="s">
        <v>32</v>
      </c>
      <c r="G153" s="35"/>
      <c r="H153" s="35"/>
      <c r="I153" s="35"/>
      <c r="J153" s="3">
        <v>3</v>
      </c>
      <c r="K153" s="3">
        <v>1</v>
      </c>
      <c r="L153" s="3">
        <v>2</v>
      </c>
      <c r="M153" s="3">
        <v>2</v>
      </c>
      <c r="N153" s="16">
        <f t="shared" si="24"/>
        <v>8</v>
      </c>
      <c r="O153" s="17">
        <f t="shared" si="25"/>
        <v>0.4</v>
      </c>
      <c r="P153" s="17" t="str">
        <f t="shared" si="26"/>
        <v>Patenkinamas</v>
      </c>
      <c r="Q153" s="17">
        <f t="shared" si="27"/>
        <v>0.42857142857142855</v>
      </c>
      <c r="R153" s="17">
        <f t="shared" si="28"/>
        <v>0.33333333333333331</v>
      </c>
      <c r="S153" s="17">
        <f t="shared" si="29"/>
        <v>0.4</v>
      </c>
      <c r="T153" s="17">
        <f t="shared" si="30"/>
        <v>0.4</v>
      </c>
      <c r="U153" s="16">
        <f t="shared" si="31"/>
        <v>2</v>
      </c>
    </row>
    <row r="154" spans="1:21">
      <c r="A154" s="68" t="s">
        <v>439</v>
      </c>
      <c r="B154" s="69">
        <v>808602</v>
      </c>
      <c r="C154" s="69">
        <v>2</v>
      </c>
      <c r="D154" s="70" t="s">
        <v>441</v>
      </c>
      <c r="E154" s="70" t="s">
        <v>442</v>
      </c>
      <c r="F154" s="35" t="s">
        <v>32</v>
      </c>
      <c r="G154" s="35"/>
      <c r="H154" s="35"/>
      <c r="I154" s="35"/>
      <c r="J154" s="3">
        <v>3</v>
      </c>
      <c r="K154" s="3">
        <v>1</v>
      </c>
      <c r="L154" s="3">
        <v>3</v>
      </c>
      <c r="M154" s="3">
        <v>1</v>
      </c>
      <c r="N154" s="16">
        <f t="shared" si="24"/>
        <v>8</v>
      </c>
      <c r="O154" s="17">
        <f t="shared" si="25"/>
        <v>0.4</v>
      </c>
      <c r="P154" s="17" t="str">
        <f t="shared" si="26"/>
        <v>Patenkinamas</v>
      </c>
      <c r="Q154" s="17">
        <f t="shared" si="27"/>
        <v>0.42857142857142855</v>
      </c>
      <c r="R154" s="17">
        <f t="shared" si="28"/>
        <v>0.33333333333333331</v>
      </c>
      <c r="S154" s="17">
        <f t="shared" si="29"/>
        <v>0.6</v>
      </c>
      <c r="T154" s="17">
        <f t="shared" si="30"/>
        <v>0.2</v>
      </c>
      <c r="U154" s="16">
        <f t="shared" si="31"/>
        <v>2</v>
      </c>
    </row>
    <row r="155" spans="1:21">
      <c r="A155" s="68" t="s">
        <v>439</v>
      </c>
      <c r="B155" s="69">
        <v>808603</v>
      </c>
      <c r="C155" s="69">
        <v>3</v>
      </c>
      <c r="D155" s="70" t="s">
        <v>229</v>
      </c>
      <c r="E155" s="70" t="s">
        <v>443</v>
      </c>
      <c r="F155" s="35" t="s">
        <v>36</v>
      </c>
      <c r="G155" s="35"/>
      <c r="H155" s="35"/>
      <c r="I155" s="35"/>
      <c r="J155" s="3">
        <v>5</v>
      </c>
      <c r="K155" s="3">
        <v>1</v>
      </c>
      <c r="L155" s="3">
        <v>3</v>
      </c>
      <c r="M155" s="3">
        <v>1</v>
      </c>
      <c r="N155" s="16">
        <f t="shared" si="24"/>
        <v>10</v>
      </c>
      <c r="O155" s="17">
        <f t="shared" si="25"/>
        <v>0.5</v>
      </c>
      <c r="P155" s="17" t="str">
        <f t="shared" si="26"/>
        <v>Pagrindinis</v>
      </c>
      <c r="Q155" s="17">
        <f t="shared" si="27"/>
        <v>0.7142857142857143</v>
      </c>
      <c r="R155" s="17">
        <f t="shared" si="28"/>
        <v>0.33333333333333331</v>
      </c>
      <c r="S155" s="17">
        <f t="shared" si="29"/>
        <v>0.6</v>
      </c>
      <c r="T155" s="17">
        <f t="shared" si="30"/>
        <v>0.2</v>
      </c>
      <c r="U155" s="16">
        <f t="shared" si="31"/>
        <v>2</v>
      </c>
    </row>
    <row r="156" spans="1:21">
      <c r="A156" s="68" t="s">
        <v>439</v>
      </c>
      <c r="B156" s="69">
        <v>808604</v>
      </c>
      <c r="C156" s="69">
        <v>4</v>
      </c>
      <c r="D156" s="70" t="s">
        <v>444</v>
      </c>
      <c r="E156" s="70" t="s">
        <v>445</v>
      </c>
      <c r="F156" s="35" t="s">
        <v>36</v>
      </c>
      <c r="G156" s="35"/>
      <c r="H156" s="35"/>
      <c r="I156" s="35"/>
      <c r="J156" s="3">
        <v>4</v>
      </c>
      <c r="K156" s="3">
        <v>1</v>
      </c>
      <c r="L156" s="3">
        <v>3</v>
      </c>
      <c r="M156" s="3">
        <v>1</v>
      </c>
      <c r="N156" s="16">
        <f t="shared" si="24"/>
        <v>9</v>
      </c>
      <c r="O156" s="17">
        <f t="shared" si="25"/>
        <v>0.45</v>
      </c>
      <c r="P156" s="17" t="str">
        <f t="shared" si="26"/>
        <v>Pagrindinis</v>
      </c>
      <c r="Q156" s="17">
        <f t="shared" si="27"/>
        <v>0.5714285714285714</v>
      </c>
      <c r="R156" s="17">
        <f t="shared" si="28"/>
        <v>0.33333333333333331</v>
      </c>
      <c r="S156" s="17">
        <f t="shared" si="29"/>
        <v>0.6</v>
      </c>
      <c r="T156" s="17">
        <f t="shared" si="30"/>
        <v>0.2</v>
      </c>
      <c r="U156" s="16">
        <f t="shared" si="31"/>
        <v>2</v>
      </c>
    </row>
    <row r="157" spans="1:21">
      <c r="A157" s="68" t="s">
        <v>439</v>
      </c>
      <c r="B157" s="69">
        <v>808605</v>
      </c>
      <c r="C157" s="69">
        <v>5</v>
      </c>
      <c r="D157" s="70" t="s">
        <v>446</v>
      </c>
      <c r="E157" s="70" t="s">
        <v>447</v>
      </c>
      <c r="F157" s="35" t="s">
        <v>36</v>
      </c>
      <c r="G157" s="35"/>
      <c r="H157" s="35"/>
      <c r="I157" s="35"/>
      <c r="J157" s="3">
        <v>6</v>
      </c>
      <c r="K157" s="3">
        <v>3</v>
      </c>
      <c r="L157" s="3">
        <v>4</v>
      </c>
      <c r="M157" s="3">
        <v>1</v>
      </c>
      <c r="N157" s="16">
        <f t="shared" si="24"/>
        <v>14</v>
      </c>
      <c r="O157" s="17">
        <f t="shared" si="25"/>
        <v>0.7</v>
      </c>
      <c r="P157" s="17" t="str">
        <f t="shared" si="26"/>
        <v>Pagrindinis</v>
      </c>
      <c r="Q157" s="17">
        <f t="shared" si="27"/>
        <v>0.8571428571428571</v>
      </c>
      <c r="R157" s="17">
        <f t="shared" si="28"/>
        <v>1</v>
      </c>
      <c r="S157" s="17">
        <f t="shared" si="29"/>
        <v>0.8</v>
      </c>
      <c r="T157" s="17">
        <f t="shared" si="30"/>
        <v>0.2</v>
      </c>
      <c r="U157" s="16">
        <f t="shared" si="31"/>
        <v>4</v>
      </c>
    </row>
    <row r="158" spans="1:21">
      <c r="A158" s="68" t="s">
        <v>439</v>
      </c>
      <c r="B158" s="69">
        <v>808606</v>
      </c>
      <c r="C158" s="69">
        <v>6</v>
      </c>
      <c r="D158" s="70" t="s">
        <v>37</v>
      </c>
      <c r="E158" s="70" t="s">
        <v>448</v>
      </c>
      <c r="F158" s="35" t="s">
        <v>36</v>
      </c>
      <c r="G158" s="35"/>
      <c r="H158" s="35"/>
      <c r="I158" s="35"/>
      <c r="J158" s="3">
        <v>6</v>
      </c>
      <c r="K158" s="3">
        <v>3</v>
      </c>
      <c r="L158" s="3">
        <v>4</v>
      </c>
      <c r="M158" s="3">
        <v>2</v>
      </c>
      <c r="N158" s="16">
        <f t="shared" si="24"/>
        <v>15</v>
      </c>
      <c r="O158" s="17">
        <f t="shared" si="25"/>
        <v>0.75</v>
      </c>
      <c r="P158" s="17" t="str">
        <f t="shared" si="26"/>
        <v>Pagrindinis</v>
      </c>
      <c r="Q158" s="17">
        <f t="shared" si="27"/>
        <v>0.8571428571428571</v>
      </c>
      <c r="R158" s="17">
        <f t="shared" si="28"/>
        <v>1</v>
      </c>
      <c r="S158" s="17">
        <f t="shared" si="29"/>
        <v>0.8</v>
      </c>
      <c r="T158" s="17">
        <f t="shared" si="30"/>
        <v>0.4</v>
      </c>
      <c r="U158" s="16">
        <f t="shared" si="31"/>
        <v>4</v>
      </c>
    </row>
    <row r="159" spans="1:21">
      <c r="A159" s="68" t="s">
        <v>439</v>
      </c>
      <c r="B159" s="69">
        <v>808607</v>
      </c>
      <c r="C159" s="69">
        <v>7</v>
      </c>
      <c r="D159" s="70" t="s">
        <v>238</v>
      </c>
      <c r="E159" s="70" t="s">
        <v>449</v>
      </c>
      <c r="F159" s="35" t="s">
        <v>32</v>
      </c>
      <c r="G159" s="35"/>
      <c r="H159" s="35"/>
      <c r="I159" s="35"/>
      <c r="J159" s="3">
        <v>5</v>
      </c>
      <c r="K159" s="3">
        <v>3</v>
      </c>
      <c r="L159" s="3">
        <v>3</v>
      </c>
      <c r="M159" s="3">
        <v>1</v>
      </c>
      <c r="N159" s="16">
        <f t="shared" si="24"/>
        <v>12</v>
      </c>
      <c r="O159" s="17">
        <f t="shared" si="25"/>
        <v>0.6</v>
      </c>
      <c r="P159" s="17" t="str">
        <f t="shared" si="26"/>
        <v>Pagrindinis</v>
      </c>
      <c r="Q159" s="17">
        <f t="shared" si="27"/>
        <v>0.7142857142857143</v>
      </c>
      <c r="R159" s="17">
        <f t="shared" si="28"/>
        <v>1</v>
      </c>
      <c r="S159" s="17">
        <f t="shared" si="29"/>
        <v>0.6</v>
      </c>
      <c r="T159" s="17">
        <f t="shared" si="30"/>
        <v>0.2</v>
      </c>
      <c r="U159" s="16">
        <f t="shared" si="31"/>
        <v>3</v>
      </c>
    </row>
    <row r="160" spans="1:21">
      <c r="A160" s="68" t="s">
        <v>439</v>
      </c>
      <c r="B160" s="69">
        <v>808608</v>
      </c>
      <c r="C160" s="69">
        <v>8</v>
      </c>
      <c r="D160" s="70" t="s">
        <v>255</v>
      </c>
      <c r="E160" s="70" t="s">
        <v>450</v>
      </c>
      <c r="F160" s="35" t="s">
        <v>32</v>
      </c>
      <c r="G160" s="35"/>
      <c r="H160" s="35"/>
      <c r="I160" s="35"/>
      <c r="J160" s="3">
        <v>2</v>
      </c>
      <c r="K160" s="3">
        <v>1</v>
      </c>
      <c r="L160" s="3">
        <v>1</v>
      </c>
      <c r="M160" s="3">
        <v>1</v>
      </c>
      <c r="N160" s="16">
        <f t="shared" si="24"/>
        <v>5</v>
      </c>
      <c r="O160" s="17">
        <f t="shared" si="25"/>
        <v>0.25</v>
      </c>
      <c r="P160" s="17" t="str">
        <f t="shared" si="26"/>
        <v>Patenkinamas</v>
      </c>
      <c r="Q160" s="17">
        <f t="shared" si="27"/>
        <v>0.2857142857142857</v>
      </c>
      <c r="R160" s="17">
        <f t="shared" si="28"/>
        <v>0.33333333333333331</v>
      </c>
      <c r="S160" s="17">
        <f t="shared" si="29"/>
        <v>0.2</v>
      </c>
      <c r="T160" s="17">
        <f t="shared" si="30"/>
        <v>0.2</v>
      </c>
      <c r="U160" s="16">
        <f t="shared" si="31"/>
        <v>1</v>
      </c>
    </row>
    <row r="161" spans="1:21">
      <c r="A161" s="68" t="s">
        <v>439</v>
      </c>
      <c r="B161" s="69">
        <v>808609</v>
      </c>
      <c r="C161" s="69">
        <v>9</v>
      </c>
      <c r="D161" s="70" t="s">
        <v>451</v>
      </c>
      <c r="E161" s="70" t="s">
        <v>452</v>
      </c>
      <c r="F161" s="35" t="s">
        <v>32</v>
      </c>
      <c r="G161" s="35"/>
      <c r="H161" s="35"/>
      <c r="I161" s="35"/>
      <c r="J161" s="3">
        <v>2</v>
      </c>
      <c r="K161" s="3">
        <v>1</v>
      </c>
      <c r="L161" s="3">
        <v>1</v>
      </c>
      <c r="M161" s="3">
        <v>1</v>
      </c>
      <c r="N161" s="16">
        <f t="shared" si="24"/>
        <v>5</v>
      </c>
      <c r="O161" s="17">
        <f t="shared" si="25"/>
        <v>0.25</v>
      </c>
      <c r="P161" s="17" t="str">
        <f t="shared" si="26"/>
        <v>Patenkinamas</v>
      </c>
      <c r="Q161" s="17">
        <f t="shared" si="27"/>
        <v>0.2857142857142857</v>
      </c>
      <c r="R161" s="17">
        <f t="shared" si="28"/>
        <v>0.33333333333333331</v>
      </c>
      <c r="S161" s="17">
        <f t="shared" si="29"/>
        <v>0.2</v>
      </c>
      <c r="T161" s="17">
        <f t="shared" si="30"/>
        <v>0.2</v>
      </c>
      <c r="U161" s="16">
        <f t="shared" si="31"/>
        <v>1</v>
      </c>
    </row>
    <row r="162" spans="1:21">
      <c r="A162" s="68" t="s">
        <v>439</v>
      </c>
      <c r="B162" s="69">
        <v>808610</v>
      </c>
      <c r="C162" s="69">
        <v>10</v>
      </c>
      <c r="D162" s="70" t="s">
        <v>453</v>
      </c>
      <c r="E162" s="70" t="s">
        <v>452</v>
      </c>
      <c r="F162" s="35" t="s">
        <v>32</v>
      </c>
      <c r="G162" s="35"/>
      <c r="H162" s="35"/>
      <c r="I162" s="35"/>
      <c r="J162" s="3">
        <v>2</v>
      </c>
      <c r="K162" s="3">
        <v>1</v>
      </c>
      <c r="L162" s="3">
        <v>1</v>
      </c>
      <c r="M162" s="3">
        <v>1</v>
      </c>
      <c r="N162" s="16">
        <f t="shared" si="24"/>
        <v>5</v>
      </c>
      <c r="O162" s="17">
        <f t="shared" si="25"/>
        <v>0.25</v>
      </c>
      <c r="P162" s="17" t="str">
        <f t="shared" si="26"/>
        <v>Patenkinamas</v>
      </c>
      <c r="Q162" s="17">
        <f t="shared" si="27"/>
        <v>0.2857142857142857</v>
      </c>
      <c r="R162" s="17">
        <f t="shared" si="28"/>
        <v>0.33333333333333331</v>
      </c>
      <c r="S162" s="17">
        <f t="shared" si="29"/>
        <v>0.2</v>
      </c>
      <c r="T162" s="17">
        <f t="shared" si="30"/>
        <v>0.2</v>
      </c>
      <c r="U162" s="16">
        <f t="shared" si="31"/>
        <v>1</v>
      </c>
    </row>
    <row r="163" spans="1:21">
      <c r="A163" s="68" t="s">
        <v>439</v>
      </c>
      <c r="B163" s="69">
        <v>808611</v>
      </c>
      <c r="C163" s="69">
        <v>11</v>
      </c>
      <c r="D163" s="70" t="s">
        <v>99</v>
      </c>
      <c r="E163" s="70" t="s">
        <v>454</v>
      </c>
      <c r="F163" s="35" t="s">
        <v>32</v>
      </c>
      <c r="G163" s="35"/>
      <c r="H163" s="35"/>
      <c r="I163" s="35"/>
      <c r="J163" s="3">
        <v>2</v>
      </c>
      <c r="K163" s="3">
        <v>1</v>
      </c>
      <c r="L163" s="3">
        <v>2</v>
      </c>
      <c r="M163" s="3">
        <v>1</v>
      </c>
      <c r="N163" s="16">
        <f t="shared" si="24"/>
        <v>6</v>
      </c>
      <c r="O163" s="17">
        <f t="shared" si="25"/>
        <v>0.3</v>
      </c>
      <c r="P163" s="17" t="str">
        <f t="shared" si="26"/>
        <v>Patenkinamas</v>
      </c>
      <c r="Q163" s="17">
        <f t="shared" si="27"/>
        <v>0.2857142857142857</v>
      </c>
      <c r="R163" s="17">
        <f t="shared" si="28"/>
        <v>0.33333333333333331</v>
      </c>
      <c r="S163" s="17">
        <f t="shared" si="29"/>
        <v>0.4</v>
      </c>
      <c r="T163" s="17">
        <f t="shared" si="30"/>
        <v>0.2</v>
      </c>
      <c r="U163" s="16">
        <f t="shared" si="31"/>
        <v>1</v>
      </c>
    </row>
    <row r="164" spans="1:21">
      <c r="A164" s="68" t="s">
        <v>439</v>
      </c>
      <c r="B164" s="69">
        <v>808612</v>
      </c>
      <c r="C164" s="69">
        <v>12</v>
      </c>
      <c r="D164" s="70" t="s">
        <v>120</v>
      </c>
      <c r="E164" s="70" t="s">
        <v>455</v>
      </c>
      <c r="F164" s="35" t="s">
        <v>36</v>
      </c>
      <c r="G164" s="35"/>
      <c r="H164" s="35"/>
      <c r="I164" s="35"/>
      <c r="J164" s="3">
        <v>5</v>
      </c>
      <c r="K164" s="3">
        <v>1</v>
      </c>
      <c r="L164" s="3">
        <v>3</v>
      </c>
      <c r="M164" s="3">
        <v>1</v>
      </c>
      <c r="N164" s="16">
        <f t="shared" si="24"/>
        <v>10</v>
      </c>
      <c r="O164" s="17">
        <f t="shared" si="25"/>
        <v>0.5</v>
      </c>
      <c r="P164" s="17" t="str">
        <f t="shared" si="26"/>
        <v>Pagrindinis</v>
      </c>
      <c r="Q164" s="17">
        <f t="shared" si="27"/>
        <v>0.7142857142857143</v>
      </c>
      <c r="R164" s="17">
        <f t="shared" si="28"/>
        <v>0.33333333333333331</v>
      </c>
      <c r="S164" s="17">
        <f t="shared" si="29"/>
        <v>0.6</v>
      </c>
      <c r="T164" s="17">
        <f t="shared" si="30"/>
        <v>0.2</v>
      </c>
      <c r="U164" s="16">
        <f t="shared" si="31"/>
        <v>2</v>
      </c>
    </row>
    <row r="165" spans="1:21">
      <c r="A165" s="68" t="s">
        <v>439</v>
      </c>
      <c r="B165" s="69">
        <v>808613</v>
      </c>
      <c r="C165" s="69">
        <v>13</v>
      </c>
      <c r="D165" s="70" t="s">
        <v>259</v>
      </c>
      <c r="E165" s="70" t="s">
        <v>456</v>
      </c>
      <c r="F165" s="35" t="s">
        <v>32</v>
      </c>
      <c r="G165" s="35"/>
      <c r="H165" s="35"/>
      <c r="I165" s="35"/>
      <c r="J165" s="3">
        <v>6</v>
      </c>
      <c r="K165" s="3">
        <v>2</v>
      </c>
      <c r="L165" s="3">
        <v>4</v>
      </c>
      <c r="M165" s="3">
        <v>3</v>
      </c>
      <c r="N165" s="16">
        <f t="shared" si="24"/>
        <v>15</v>
      </c>
      <c r="O165" s="17">
        <f t="shared" si="25"/>
        <v>0.75</v>
      </c>
      <c r="P165" s="17" t="str">
        <f t="shared" si="26"/>
        <v>Pagrindinis</v>
      </c>
      <c r="Q165" s="17">
        <f t="shared" si="27"/>
        <v>0.8571428571428571</v>
      </c>
      <c r="R165" s="17">
        <f t="shared" si="28"/>
        <v>0.66666666666666663</v>
      </c>
      <c r="S165" s="17">
        <f t="shared" si="29"/>
        <v>0.8</v>
      </c>
      <c r="T165" s="17">
        <f t="shared" si="30"/>
        <v>0.6</v>
      </c>
      <c r="U165" s="16">
        <f t="shared" si="31"/>
        <v>4</v>
      </c>
    </row>
    <row r="166" spans="1:21">
      <c r="A166" s="68" t="s">
        <v>439</v>
      </c>
      <c r="B166" s="69">
        <v>808614</v>
      </c>
      <c r="C166" s="69">
        <v>14</v>
      </c>
      <c r="D166" s="70" t="s">
        <v>457</v>
      </c>
      <c r="E166" s="70" t="s">
        <v>458</v>
      </c>
      <c r="F166" s="35" t="s">
        <v>36</v>
      </c>
      <c r="G166" s="35"/>
      <c r="H166" s="35"/>
      <c r="I166" s="35"/>
      <c r="J166" s="3">
        <v>6</v>
      </c>
      <c r="K166" s="3">
        <v>3</v>
      </c>
      <c r="L166" s="3">
        <v>4</v>
      </c>
      <c r="M166" s="3">
        <v>1</v>
      </c>
      <c r="N166" s="16">
        <f t="shared" si="24"/>
        <v>14</v>
      </c>
      <c r="O166" s="17">
        <f t="shared" si="25"/>
        <v>0.7</v>
      </c>
      <c r="P166" s="17" t="str">
        <f t="shared" si="26"/>
        <v>Pagrindinis</v>
      </c>
      <c r="Q166" s="17">
        <f t="shared" si="27"/>
        <v>0.8571428571428571</v>
      </c>
      <c r="R166" s="17">
        <f t="shared" si="28"/>
        <v>1</v>
      </c>
      <c r="S166" s="17">
        <f t="shared" si="29"/>
        <v>0.8</v>
      </c>
      <c r="T166" s="17">
        <f t="shared" si="30"/>
        <v>0.2</v>
      </c>
      <c r="U166" s="16">
        <f t="shared" si="31"/>
        <v>4</v>
      </c>
    </row>
    <row r="167" spans="1:21">
      <c r="A167" s="68" t="s">
        <v>439</v>
      </c>
      <c r="B167" s="69">
        <v>808615</v>
      </c>
      <c r="C167" s="69">
        <v>15</v>
      </c>
      <c r="D167" s="70" t="s">
        <v>259</v>
      </c>
      <c r="E167" s="70" t="s">
        <v>459</v>
      </c>
      <c r="F167" s="35" t="s">
        <v>32</v>
      </c>
      <c r="G167" s="35"/>
      <c r="H167" s="35"/>
      <c r="I167" s="35"/>
      <c r="J167" s="3">
        <v>4</v>
      </c>
      <c r="K167" s="3">
        <v>3</v>
      </c>
      <c r="L167" s="3">
        <v>2</v>
      </c>
      <c r="M167" s="3">
        <v>1</v>
      </c>
      <c r="N167" s="16">
        <f t="shared" si="24"/>
        <v>10</v>
      </c>
      <c r="O167" s="17">
        <f t="shared" si="25"/>
        <v>0.5</v>
      </c>
      <c r="P167" s="17" t="str">
        <f t="shared" si="26"/>
        <v>Pagrindinis</v>
      </c>
      <c r="Q167" s="17">
        <f t="shared" si="27"/>
        <v>0.5714285714285714</v>
      </c>
      <c r="R167" s="17">
        <f t="shared" si="28"/>
        <v>1</v>
      </c>
      <c r="S167" s="17">
        <f t="shared" si="29"/>
        <v>0.4</v>
      </c>
      <c r="T167" s="17">
        <f t="shared" si="30"/>
        <v>0.2</v>
      </c>
      <c r="U167" s="16">
        <f t="shared" si="31"/>
        <v>2</v>
      </c>
    </row>
    <row r="168" spans="1:21">
      <c r="A168" s="68" t="s">
        <v>439</v>
      </c>
      <c r="B168" s="69">
        <v>808616</v>
      </c>
      <c r="C168" s="69">
        <v>16</v>
      </c>
      <c r="D168" s="70" t="s">
        <v>366</v>
      </c>
      <c r="E168" s="70" t="s">
        <v>460</v>
      </c>
      <c r="F168" s="35" t="s">
        <v>32</v>
      </c>
      <c r="G168" s="35" t="s">
        <v>34</v>
      </c>
      <c r="H168" s="35" t="s">
        <v>34</v>
      </c>
      <c r="I168" s="35"/>
      <c r="J168" s="3"/>
      <c r="K168" s="3"/>
      <c r="L168" s="3"/>
      <c r="M168" s="3"/>
      <c r="N168" s="16" t="str">
        <f t="shared" si="24"/>
        <v>Tuščias</v>
      </c>
      <c r="O168" s="17" t="str">
        <f t="shared" si="25"/>
        <v>Tuščias</v>
      </c>
      <c r="P168" s="17" t="str">
        <f t="shared" si="26"/>
        <v>Neatliko</v>
      </c>
      <c r="Q168" s="17" t="str">
        <f t="shared" si="27"/>
        <v>Tuščias</v>
      </c>
      <c r="R168" s="17" t="str">
        <f t="shared" si="28"/>
        <v>Tuščias</v>
      </c>
      <c r="S168" s="17" t="str">
        <f t="shared" si="29"/>
        <v>Tuščias</v>
      </c>
      <c r="T168" s="17" t="str">
        <f t="shared" si="30"/>
        <v>Tuščias</v>
      </c>
      <c r="U168" s="16" t="str">
        <f t="shared" si="31"/>
        <v>Tuščias</v>
      </c>
    </row>
    <row r="169" spans="1:21">
      <c r="A169" s="68" t="s">
        <v>439</v>
      </c>
      <c r="B169" s="69">
        <v>808617</v>
      </c>
      <c r="C169" s="69">
        <v>17</v>
      </c>
      <c r="D169" s="70" t="s">
        <v>461</v>
      </c>
      <c r="E169" s="70" t="s">
        <v>462</v>
      </c>
      <c r="F169" s="35" t="s">
        <v>36</v>
      </c>
      <c r="G169" s="35"/>
      <c r="H169" s="35"/>
      <c r="I169" s="35"/>
      <c r="J169" s="3"/>
      <c r="K169" s="3"/>
      <c r="L169" s="3"/>
      <c r="M169" s="3"/>
      <c r="N169" s="16" t="str">
        <f t="shared" si="24"/>
        <v>Tuščias</v>
      </c>
      <c r="O169" s="17" t="str">
        <f t="shared" si="25"/>
        <v>Tuščias</v>
      </c>
      <c r="P169" s="17" t="str">
        <f t="shared" si="26"/>
        <v>Neatliko</v>
      </c>
      <c r="Q169" s="17" t="str">
        <f t="shared" si="27"/>
        <v>Tuščias</v>
      </c>
      <c r="R169" s="17" t="str">
        <f t="shared" si="28"/>
        <v>Tuščias</v>
      </c>
      <c r="S169" s="17" t="str">
        <f t="shared" si="29"/>
        <v>Tuščias</v>
      </c>
      <c r="T169" s="17" t="str">
        <f t="shared" si="30"/>
        <v>Tuščias</v>
      </c>
      <c r="U169" s="16" t="str">
        <f t="shared" si="31"/>
        <v>Tuščias</v>
      </c>
    </row>
    <row r="170" spans="1:21">
      <c r="A170" s="68" t="s">
        <v>439</v>
      </c>
      <c r="B170" s="69">
        <v>808618</v>
      </c>
      <c r="C170" s="69">
        <v>18</v>
      </c>
      <c r="D170" s="70" t="s">
        <v>223</v>
      </c>
      <c r="E170" s="70" t="s">
        <v>463</v>
      </c>
      <c r="F170" s="35" t="s">
        <v>32</v>
      </c>
      <c r="G170" s="35"/>
      <c r="H170" s="35"/>
      <c r="I170" s="35"/>
      <c r="J170" s="3">
        <v>2</v>
      </c>
      <c r="K170" s="3">
        <v>1</v>
      </c>
      <c r="L170" s="3">
        <v>1</v>
      </c>
      <c r="M170" s="3">
        <v>1</v>
      </c>
      <c r="N170" s="16">
        <f t="shared" si="24"/>
        <v>5</v>
      </c>
      <c r="O170" s="17">
        <f t="shared" si="25"/>
        <v>0.25</v>
      </c>
      <c r="P170" s="17" t="str">
        <f t="shared" si="26"/>
        <v>Patenkinamas</v>
      </c>
      <c r="Q170" s="17">
        <f t="shared" si="27"/>
        <v>0.2857142857142857</v>
      </c>
      <c r="R170" s="17">
        <f t="shared" si="28"/>
        <v>0.33333333333333331</v>
      </c>
      <c r="S170" s="17">
        <f t="shared" si="29"/>
        <v>0.2</v>
      </c>
      <c r="T170" s="17">
        <f t="shared" si="30"/>
        <v>0.2</v>
      </c>
      <c r="U170" s="16">
        <f t="shared" si="31"/>
        <v>1</v>
      </c>
    </row>
    <row r="171" spans="1:21">
      <c r="A171" s="68" t="s">
        <v>439</v>
      </c>
      <c r="B171" s="69">
        <v>808619</v>
      </c>
      <c r="C171" s="69">
        <v>19</v>
      </c>
      <c r="D171" s="70" t="s">
        <v>441</v>
      </c>
      <c r="E171" s="70" t="s">
        <v>464</v>
      </c>
      <c r="F171" s="35" t="s">
        <v>32</v>
      </c>
      <c r="G171" s="35"/>
      <c r="H171" s="35"/>
      <c r="I171" s="35"/>
      <c r="J171" s="3">
        <v>2</v>
      </c>
      <c r="K171" s="3">
        <v>1</v>
      </c>
      <c r="L171" s="3">
        <v>1</v>
      </c>
      <c r="M171" s="3">
        <v>1</v>
      </c>
      <c r="N171" s="16">
        <f t="shared" si="24"/>
        <v>5</v>
      </c>
      <c r="O171" s="17">
        <f t="shared" si="25"/>
        <v>0.25</v>
      </c>
      <c r="P171" s="17" t="str">
        <f t="shared" si="26"/>
        <v>Patenkinamas</v>
      </c>
      <c r="Q171" s="17">
        <f t="shared" si="27"/>
        <v>0.2857142857142857</v>
      </c>
      <c r="R171" s="17">
        <f t="shared" si="28"/>
        <v>0.33333333333333331</v>
      </c>
      <c r="S171" s="17">
        <f t="shared" si="29"/>
        <v>0.2</v>
      </c>
      <c r="T171" s="17">
        <f t="shared" si="30"/>
        <v>0.2</v>
      </c>
      <c r="U171" s="16">
        <f t="shared" si="31"/>
        <v>1</v>
      </c>
    </row>
    <row r="172" spans="1:21">
      <c r="A172" s="68" t="s">
        <v>439</v>
      </c>
      <c r="B172" s="69">
        <v>808620</v>
      </c>
      <c r="C172" s="69">
        <v>20</v>
      </c>
      <c r="D172" s="70" t="s">
        <v>38</v>
      </c>
      <c r="E172" s="70" t="s">
        <v>465</v>
      </c>
      <c r="F172" s="35" t="s">
        <v>32</v>
      </c>
      <c r="G172" s="35"/>
      <c r="H172" s="35"/>
      <c r="I172" s="35"/>
      <c r="J172" s="3">
        <v>2</v>
      </c>
      <c r="K172" s="3">
        <v>2</v>
      </c>
      <c r="L172" s="3">
        <v>3</v>
      </c>
      <c r="M172" s="3">
        <v>1</v>
      </c>
      <c r="N172" s="16">
        <f t="shared" si="24"/>
        <v>8</v>
      </c>
      <c r="O172" s="17">
        <f t="shared" si="25"/>
        <v>0.4</v>
      </c>
      <c r="P172" s="17" t="str">
        <f t="shared" si="26"/>
        <v>Patenkinamas</v>
      </c>
      <c r="Q172" s="17">
        <f t="shared" si="27"/>
        <v>0.2857142857142857</v>
      </c>
      <c r="R172" s="17">
        <f t="shared" si="28"/>
        <v>0.66666666666666663</v>
      </c>
      <c r="S172" s="17">
        <f t="shared" si="29"/>
        <v>0.6</v>
      </c>
      <c r="T172" s="17">
        <f t="shared" si="30"/>
        <v>0.2</v>
      </c>
      <c r="U172" s="16">
        <f t="shared" si="31"/>
        <v>2</v>
      </c>
    </row>
    <row r="173" spans="1:21">
      <c r="A173" s="68" t="s">
        <v>439</v>
      </c>
      <c r="B173" s="69">
        <v>808621</v>
      </c>
      <c r="C173" s="69">
        <v>21</v>
      </c>
      <c r="D173" s="70" t="s">
        <v>466</v>
      </c>
      <c r="E173" s="70" t="s">
        <v>467</v>
      </c>
      <c r="F173" s="35" t="s">
        <v>32</v>
      </c>
      <c r="G173" s="35"/>
      <c r="H173" s="35"/>
      <c r="I173" s="35"/>
      <c r="J173" s="3">
        <v>2</v>
      </c>
      <c r="K173" s="3">
        <v>1</v>
      </c>
      <c r="L173" s="3">
        <v>1</v>
      </c>
      <c r="M173" s="3">
        <v>1</v>
      </c>
      <c r="N173" s="16">
        <f t="shared" si="24"/>
        <v>5</v>
      </c>
      <c r="O173" s="17">
        <f t="shared" si="25"/>
        <v>0.25</v>
      </c>
      <c r="P173" s="17" t="str">
        <f t="shared" si="26"/>
        <v>Patenkinamas</v>
      </c>
      <c r="Q173" s="17">
        <f t="shared" si="27"/>
        <v>0.2857142857142857</v>
      </c>
      <c r="R173" s="17">
        <f t="shared" si="28"/>
        <v>0.33333333333333331</v>
      </c>
      <c r="S173" s="17">
        <f t="shared" si="29"/>
        <v>0.2</v>
      </c>
      <c r="T173" s="17">
        <f t="shared" si="30"/>
        <v>0.2</v>
      </c>
      <c r="U173" s="16">
        <f t="shared" si="31"/>
        <v>1</v>
      </c>
    </row>
    <row r="174" spans="1:21">
      <c r="A174" s="68" t="s">
        <v>439</v>
      </c>
      <c r="B174" s="69">
        <v>808622</v>
      </c>
      <c r="C174" s="69">
        <v>22</v>
      </c>
      <c r="D174" s="70" t="s">
        <v>468</v>
      </c>
      <c r="E174" s="70" t="s">
        <v>469</v>
      </c>
      <c r="F174" s="35" t="s">
        <v>36</v>
      </c>
      <c r="G174" s="35"/>
      <c r="H174" s="35"/>
      <c r="I174" s="35"/>
      <c r="J174" s="3">
        <v>5</v>
      </c>
      <c r="K174" s="3">
        <v>2</v>
      </c>
      <c r="L174" s="3">
        <v>3</v>
      </c>
      <c r="M174" s="3">
        <v>1</v>
      </c>
      <c r="N174" s="16">
        <f t="shared" si="24"/>
        <v>11</v>
      </c>
      <c r="O174" s="17">
        <f t="shared" si="25"/>
        <v>0.55000000000000004</v>
      </c>
      <c r="P174" s="17" t="str">
        <f t="shared" si="26"/>
        <v>Pagrindinis</v>
      </c>
      <c r="Q174" s="17">
        <f t="shared" si="27"/>
        <v>0.7142857142857143</v>
      </c>
      <c r="R174" s="17">
        <f t="shared" si="28"/>
        <v>0.66666666666666663</v>
      </c>
      <c r="S174" s="17">
        <f t="shared" si="29"/>
        <v>0.6</v>
      </c>
      <c r="T174" s="17">
        <f t="shared" si="30"/>
        <v>0.2</v>
      </c>
      <c r="U174" s="16">
        <f t="shared" si="31"/>
        <v>3</v>
      </c>
    </row>
    <row r="175" spans="1:21">
      <c r="A175" s="68" t="s">
        <v>439</v>
      </c>
      <c r="B175" s="69">
        <v>808623</v>
      </c>
      <c r="C175" s="69">
        <v>23</v>
      </c>
      <c r="D175" s="70" t="s">
        <v>33</v>
      </c>
      <c r="E175" s="70" t="s">
        <v>470</v>
      </c>
      <c r="F175" s="35" t="s">
        <v>32</v>
      </c>
      <c r="G175" s="35"/>
      <c r="H175" s="35"/>
      <c r="I175" s="35"/>
      <c r="J175" s="3">
        <v>2</v>
      </c>
      <c r="K175" s="3">
        <v>1</v>
      </c>
      <c r="L175" s="3">
        <v>2</v>
      </c>
      <c r="M175" s="3">
        <v>1</v>
      </c>
      <c r="N175" s="16">
        <f t="shared" si="24"/>
        <v>6</v>
      </c>
      <c r="O175" s="17">
        <f t="shared" si="25"/>
        <v>0.3</v>
      </c>
      <c r="P175" s="17" t="str">
        <f t="shared" si="26"/>
        <v>Patenkinamas</v>
      </c>
      <c r="Q175" s="17">
        <f t="shared" si="27"/>
        <v>0.2857142857142857</v>
      </c>
      <c r="R175" s="17">
        <f t="shared" si="28"/>
        <v>0.33333333333333331</v>
      </c>
      <c r="S175" s="17">
        <f t="shared" si="29"/>
        <v>0.4</v>
      </c>
      <c r="T175" s="17">
        <f t="shared" si="30"/>
        <v>0.2</v>
      </c>
      <c r="U175" s="16">
        <f t="shared" si="31"/>
        <v>1</v>
      </c>
    </row>
    <row r="176" spans="1:21">
      <c r="A176" s="68" t="s">
        <v>439</v>
      </c>
      <c r="B176" s="69">
        <v>808624</v>
      </c>
      <c r="C176" s="69">
        <v>24</v>
      </c>
      <c r="D176" s="70" t="s">
        <v>471</v>
      </c>
      <c r="E176" s="70" t="s">
        <v>245</v>
      </c>
      <c r="F176" s="35" t="s">
        <v>32</v>
      </c>
      <c r="G176" s="35"/>
      <c r="H176" s="35"/>
      <c r="I176" s="35"/>
      <c r="J176" s="3">
        <v>2</v>
      </c>
      <c r="K176" s="3">
        <v>2</v>
      </c>
      <c r="L176" s="3">
        <v>1</v>
      </c>
      <c r="M176" s="3">
        <v>1</v>
      </c>
      <c r="N176" s="16">
        <f t="shared" si="24"/>
        <v>6</v>
      </c>
      <c r="O176" s="17">
        <f t="shared" si="25"/>
        <v>0.3</v>
      </c>
      <c r="P176" s="17" t="str">
        <f t="shared" si="26"/>
        <v>Patenkinamas</v>
      </c>
      <c r="Q176" s="17">
        <f t="shared" si="27"/>
        <v>0.2857142857142857</v>
      </c>
      <c r="R176" s="17">
        <f t="shared" si="28"/>
        <v>0.66666666666666663</v>
      </c>
      <c r="S176" s="17">
        <f t="shared" si="29"/>
        <v>0.2</v>
      </c>
      <c r="T176" s="17">
        <f t="shared" si="30"/>
        <v>0.2</v>
      </c>
      <c r="U176" s="16">
        <f t="shared" si="31"/>
        <v>1</v>
      </c>
    </row>
    <row r="177" spans="1:21">
      <c r="A177" s="68" t="s">
        <v>439</v>
      </c>
      <c r="B177" s="69">
        <v>808625</v>
      </c>
      <c r="C177" s="69">
        <v>25</v>
      </c>
      <c r="D177" s="70" t="s">
        <v>335</v>
      </c>
      <c r="E177" s="70" t="s">
        <v>472</v>
      </c>
      <c r="F177" s="35" t="s">
        <v>36</v>
      </c>
      <c r="G177" s="35"/>
      <c r="H177" s="35"/>
      <c r="I177" s="35"/>
      <c r="J177" s="3">
        <v>5</v>
      </c>
      <c r="K177" s="3">
        <v>3</v>
      </c>
      <c r="L177" s="3">
        <v>3</v>
      </c>
      <c r="M177" s="3">
        <v>2</v>
      </c>
      <c r="N177" s="16">
        <f t="shared" si="24"/>
        <v>13</v>
      </c>
      <c r="O177" s="17">
        <f t="shared" si="25"/>
        <v>0.65</v>
      </c>
      <c r="P177" s="17" t="str">
        <f t="shared" si="26"/>
        <v>Pagrindinis</v>
      </c>
      <c r="Q177" s="17">
        <f t="shared" si="27"/>
        <v>0.7142857142857143</v>
      </c>
      <c r="R177" s="17">
        <f t="shared" si="28"/>
        <v>1</v>
      </c>
      <c r="S177" s="17">
        <f t="shared" si="29"/>
        <v>0.6</v>
      </c>
      <c r="T177" s="17">
        <f t="shared" si="30"/>
        <v>0.4</v>
      </c>
      <c r="U177" s="16">
        <f t="shared" si="31"/>
        <v>3</v>
      </c>
    </row>
    <row r="178" spans="1:21">
      <c r="A178" s="68" t="s">
        <v>439</v>
      </c>
      <c r="B178" s="69">
        <v>808626</v>
      </c>
      <c r="C178" s="69">
        <v>26</v>
      </c>
      <c r="D178" s="70" t="s">
        <v>473</v>
      </c>
      <c r="E178" s="70" t="s">
        <v>474</v>
      </c>
      <c r="F178" s="35" t="s">
        <v>32</v>
      </c>
      <c r="G178" s="35"/>
      <c r="H178" s="35"/>
      <c r="I178" s="35"/>
      <c r="J178" s="3">
        <v>4</v>
      </c>
      <c r="K178" s="3">
        <v>2</v>
      </c>
      <c r="L178" s="3">
        <v>3</v>
      </c>
      <c r="M178" s="3">
        <v>1</v>
      </c>
      <c r="N178" s="16">
        <f t="shared" si="24"/>
        <v>10</v>
      </c>
      <c r="O178" s="17">
        <f t="shared" si="25"/>
        <v>0.5</v>
      </c>
      <c r="P178" s="17" t="str">
        <f t="shared" si="26"/>
        <v>Pagrindinis</v>
      </c>
      <c r="Q178" s="17">
        <f t="shared" si="27"/>
        <v>0.5714285714285714</v>
      </c>
      <c r="R178" s="17">
        <f t="shared" si="28"/>
        <v>0.66666666666666663</v>
      </c>
      <c r="S178" s="17">
        <f t="shared" si="29"/>
        <v>0.6</v>
      </c>
      <c r="T178" s="17">
        <f t="shared" si="30"/>
        <v>0.2</v>
      </c>
      <c r="U178" s="16">
        <f t="shared" si="31"/>
        <v>2</v>
      </c>
    </row>
    <row r="179" spans="1:21">
      <c r="A179" s="68" t="s">
        <v>439</v>
      </c>
      <c r="B179" s="69">
        <v>808627</v>
      </c>
      <c r="C179" s="69">
        <v>27</v>
      </c>
      <c r="D179" s="70" t="s">
        <v>38</v>
      </c>
      <c r="E179" s="70" t="s">
        <v>475</v>
      </c>
      <c r="F179" s="35" t="s">
        <v>32</v>
      </c>
      <c r="G179" s="35"/>
      <c r="H179" s="35"/>
      <c r="I179" s="35"/>
      <c r="J179" s="3">
        <v>3</v>
      </c>
      <c r="K179" s="3">
        <v>1</v>
      </c>
      <c r="L179" s="3">
        <v>2</v>
      </c>
      <c r="M179" s="3">
        <v>1</v>
      </c>
      <c r="N179" s="16">
        <f t="shared" si="24"/>
        <v>7</v>
      </c>
      <c r="O179" s="17">
        <f t="shared" si="25"/>
        <v>0.35</v>
      </c>
      <c r="P179" s="17" t="str">
        <f t="shared" si="26"/>
        <v>Patenkinamas</v>
      </c>
      <c r="Q179" s="17">
        <f t="shared" si="27"/>
        <v>0.42857142857142855</v>
      </c>
      <c r="R179" s="17">
        <f t="shared" si="28"/>
        <v>0.33333333333333331</v>
      </c>
      <c r="S179" s="17">
        <f t="shared" si="29"/>
        <v>0.4</v>
      </c>
      <c r="T179" s="17">
        <f t="shared" si="30"/>
        <v>0.2</v>
      </c>
      <c r="U179" s="16">
        <f t="shared" si="31"/>
        <v>1</v>
      </c>
    </row>
    <row r="180" spans="1:21">
      <c r="A180" s="68" t="s">
        <v>439</v>
      </c>
      <c r="B180" s="69">
        <v>808628</v>
      </c>
      <c r="C180" s="69">
        <v>28</v>
      </c>
      <c r="D180" s="70" t="s">
        <v>476</v>
      </c>
      <c r="E180" s="70" t="s">
        <v>437</v>
      </c>
      <c r="F180" s="35" t="s">
        <v>36</v>
      </c>
      <c r="G180" s="35"/>
      <c r="H180" s="35"/>
      <c r="I180" s="35"/>
      <c r="J180" s="3">
        <v>6</v>
      </c>
      <c r="K180" s="3">
        <v>3</v>
      </c>
      <c r="L180" s="3">
        <v>4</v>
      </c>
      <c r="M180" s="3">
        <v>3</v>
      </c>
      <c r="N180" s="16">
        <f t="shared" si="24"/>
        <v>16</v>
      </c>
      <c r="O180" s="17">
        <f t="shared" si="25"/>
        <v>0.8</v>
      </c>
      <c r="P180" s="17" t="str">
        <f t="shared" si="26"/>
        <v>Aukštesnysis</v>
      </c>
      <c r="Q180" s="17">
        <f t="shared" si="27"/>
        <v>0.8571428571428571</v>
      </c>
      <c r="R180" s="17">
        <f t="shared" si="28"/>
        <v>1</v>
      </c>
      <c r="S180" s="17">
        <f t="shared" si="29"/>
        <v>0.8</v>
      </c>
      <c r="T180" s="17">
        <f t="shared" si="30"/>
        <v>0.6</v>
      </c>
      <c r="U180" s="16">
        <f t="shared" si="31"/>
        <v>4</v>
      </c>
    </row>
    <row r="181" spans="1:21">
      <c r="A181" s="68" t="s">
        <v>439</v>
      </c>
      <c r="B181" s="69">
        <v>808629</v>
      </c>
      <c r="C181" s="69">
        <v>29</v>
      </c>
      <c r="D181" s="70" t="s">
        <v>346</v>
      </c>
      <c r="E181" s="70" t="s">
        <v>477</v>
      </c>
      <c r="F181" s="35" t="s">
        <v>32</v>
      </c>
      <c r="G181" s="35"/>
      <c r="H181" s="35"/>
      <c r="I181" s="35"/>
      <c r="J181" s="3">
        <v>5</v>
      </c>
      <c r="K181" s="3">
        <v>2</v>
      </c>
      <c r="L181" s="3">
        <v>4</v>
      </c>
      <c r="M181" s="3">
        <v>1</v>
      </c>
      <c r="N181" s="16">
        <f t="shared" si="24"/>
        <v>12</v>
      </c>
      <c r="O181" s="17">
        <f t="shared" si="25"/>
        <v>0.6</v>
      </c>
      <c r="P181" s="17" t="str">
        <f t="shared" si="26"/>
        <v>Pagrindinis</v>
      </c>
      <c r="Q181" s="17">
        <f t="shared" si="27"/>
        <v>0.7142857142857143</v>
      </c>
      <c r="R181" s="17">
        <f t="shared" si="28"/>
        <v>0.66666666666666663</v>
      </c>
      <c r="S181" s="17">
        <f t="shared" si="29"/>
        <v>0.8</v>
      </c>
      <c r="T181" s="17">
        <f t="shared" si="30"/>
        <v>0.2</v>
      </c>
      <c r="U181" s="16">
        <f t="shared" si="31"/>
        <v>3</v>
      </c>
    </row>
    <row r="182" spans="1:21">
      <c r="A182" s="68" t="s">
        <v>439</v>
      </c>
      <c r="B182" s="69">
        <v>808630</v>
      </c>
      <c r="C182" s="69">
        <v>30</v>
      </c>
      <c r="D182" s="70" t="s">
        <v>37</v>
      </c>
      <c r="E182" s="70" t="s">
        <v>478</v>
      </c>
      <c r="F182" s="35" t="s">
        <v>36</v>
      </c>
      <c r="G182" s="35"/>
      <c r="H182" s="35"/>
      <c r="I182" s="35"/>
      <c r="J182" s="3">
        <v>5</v>
      </c>
      <c r="K182" s="3">
        <v>3</v>
      </c>
      <c r="L182" s="3">
        <v>4</v>
      </c>
      <c r="M182" s="3">
        <v>2</v>
      </c>
      <c r="N182" s="16">
        <f t="shared" si="24"/>
        <v>14</v>
      </c>
      <c r="O182" s="17">
        <f t="shared" si="25"/>
        <v>0.7</v>
      </c>
      <c r="P182" s="17" t="str">
        <f t="shared" si="26"/>
        <v>Pagrindinis</v>
      </c>
      <c r="Q182" s="17">
        <f t="shared" si="27"/>
        <v>0.7142857142857143</v>
      </c>
      <c r="R182" s="17">
        <f t="shared" si="28"/>
        <v>1</v>
      </c>
      <c r="S182" s="17">
        <f t="shared" si="29"/>
        <v>0.8</v>
      </c>
      <c r="T182" s="17">
        <f t="shared" si="30"/>
        <v>0.4</v>
      </c>
      <c r="U182" s="16">
        <f t="shared" si="31"/>
        <v>4</v>
      </c>
    </row>
    <row r="183" spans="1:21">
      <c r="A183" s="68" t="s">
        <v>479</v>
      </c>
      <c r="B183" s="69">
        <v>808701</v>
      </c>
      <c r="C183" s="69">
        <v>1</v>
      </c>
      <c r="D183" s="70" t="s">
        <v>101</v>
      </c>
      <c r="E183" s="70" t="s">
        <v>480</v>
      </c>
      <c r="F183" s="35" t="s">
        <v>32</v>
      </c>
      <c r="G183" s="35"/>
      <c r="H183" s="35"/>
      <c r="I183" s="35"/>
      <c r="J183" s="3">
        <v>4</v>
      </c>
      <c r="K183" s="3">
        <v>3</v>
      </c>
      <c r="L183" s="3">
        <v>2</v>
      </c>
      <c r="M183" s="3">
        <v>2</v>
      </c>
      <c r="N183" s="16">
        <f t="shared" si="24"/>
        <v>11</v>
      </c>
      <c r="O183" s="17">
        <f t="shared" si="25"/>
        <v>0.55000000000000004</v>
      </c>
      <c r="P183" s="17" t="str">
        <f t="shared" si="26"/>
        <v>Pagrindinis</v>
      </c>
      <c r="Q183" s="17">
        <f t="shared" si="27"/>
        <v>0.5714285714285714</v>
      </c>
      <c r="R183" s="17">
        <f t="shared" si="28"/>
        <v>1</v>
      </c>
      <c r="S183" s="17">
        <f t="shared" si="29"/>
        <v>0.4</v>
      </c>
      <c r="T183" s="17">
        <f t="shared" si="30"/>
        <v>0.4</v>
      </c>
      <c r="U183" s="16">
        <f t="shared" si="31"/>
        <v>3</v>
      </c>
    </row>
    <row r="184" spans="1:21">
      <c r="A184" s="68" t="s">
        <v>479</v>
      </c>
      <c r="B184" s="69">
        <v>808702</v>
      </c>
      <c r="C184" s="69">
        <v>2</v>
      </c>
      <c r="D184" s="70" t="s">
        <v>481</v>
      </c>
      <c r="E184" s="70" t="s">
        <v>482</v>
      </c>
      <c r="F184" s="35" t="s">
        <v>36</v>
      </c>
      <c r="G184" s="35"/>
      <c r="H184" s="35"/>
      <c r="I184" s="35"/>
      <c r="J184" s="3">
        <v>4</v>
      </c>
      <c r="K184" s="3">
        <v>3</v>
      </c>
      <c r="L184" s="3">
        <v>2</v>
      </c>
      <c r="M184" s="3">
        <v>3</v>
      </c>
      <c r="N184" s="16">
        <f t="shared" si="24"/>
        <v>12</v>
      </c>
      <c r="O184" s="17">
        <f t="shared" si="25"/>
        <v>0.6</v>
      </c>
      <c r="P184" s="17" t="str">
        <f t="shared" si="26"/>
        <v>Pagrindinis</v>
      </c>
      <c r="Q184" s="17">
        <f t="shared" si="27"/>
        <v>0.5714285714285714</v>
      </c>
      <c r="R184" s="17">
        <f t="shared" si="28"/>
        <v>1</v>
      </c>
      <c r="S184" s="17">
        <f t="shared" si="29"/>
        <v>0.4</v>
      </c>
      <c r="T184" s="17">
        <f t="shared" si="30"/>
        <v>0.6</v>
      </c>
      <c r="U184" s="16">
        <f t="shared" si="31"/>
        <v>3</v>
      </c>
    </row>
    <row r="185" spans="1:21">
      <c r="A185" s="68" t="s">
        <v>479</v>
      </c>
      <c r="B185" s="69">
        <v>808703</v>
      </c>
      <c r="C185" s="69">
        <v>3</v>
      </c>
      <c r="D185" s="70" t="s">
        <v>366</v>
      </c>
      <c r="E185" s="70" t="s">
        <v>483</v>
      </c>
      <c r="F185" s="35" t="s">
        <v>32</v>
      </c>
      <c r="G185" s="35"/>
      <c r="H185" s="35"/>
      <c r="I185" s="35"/>
      <c r="J185" s="3">
        <v>6</v>
      </c>
      <c r="K185" s="3">
        <v>3</v>
      </c>
      <c r="L185" s="3">
        <v>3</v>
      </c>
      <c r="M185" s="3">
        <v>2</v>
      </c>
      <c r="N185" s="16">
        <f t="shared" si="24"/>
        <v>14</v>
      </c>
      <c r="O185" s="17">
        <f t="shared" si="25"/>
        <v>0.7</v>
      </c>
      <c r="P185" s="17" t="str">
        <f t="shared" si="26"/>
        <v>Pagrindinis</v>
      </c>
      <c r="Q185" s="17">
        <f t="shared" si="27"/>
        <v>0.8571428571428571</v>
      </c>
      <c r="R185" s="17">
        <f t="shared" si="28"/>
        <v>1</v>
      </c>
      <c r="S185" s="17">
        <f t="shared" si="29"/>
        <v>0.6</v>
      </c>
      <c r="T185" s="17">
        <f t="shared" si="30"/>
        <v>0.4</v>
      </c>
      <c r="U185" s="16">
        <f t="shared" si="31"/>
        <v>4</v>
      </c>
    </row>
    <row r="186" spans="1:21">
      <c r="A186" s="68" t="s">
        <v>479</v>
      </c>
      <c r="B186" s="69">
        <v>808704</v>
      </c>
      <c r="C186" s="69">
        <v>4</v>
      </c>
      <c r="D186" s="70" t="s">
        <v>118</v>
      </c>
      <c r="E186" s="70" t="s">
        <v>484</v>
      </c>
      <c r="F186" s="35" t="s">
        <v>32</v>
      </c>
      <c r="G186" s="35"/>
      <c r="H186" s="35"/>
      <c r="I186" s="35"/>
      <c r="J186" s="3">
        <v>4</v>
      </c>
      <c r="K186" s="3">
        <v>3</v>
      </c>
      <c r="L186" s="3">
        <v>2</v>
      </c>
      <c r="M186" s="3">
        <v>3</v>
      </c>
      <c r="N186" s="16">
        <f t="shared" si="24"/>
        <v>12</v>
      </c>
      <c r="O186" s="17">
        <f t="shared" si="25"/>
        <v>0.6</v>
      </c>
      <c r="P186" s="17" t="str">
        <f t="shared" si="26"/>
        <v>Pagrindinis</v>
      </c>
      <c r="Q186" s="17">
        <f t="shared" si="27"/>
        <v>0.5714285714285714</v>
      </c>
      <c r="R186" s="17">
        <f t="shared" si="28"/>
        <v>1</v>
      </c>
      <c r="S186" s="17">
        <f t="shared" si="29"/>
        <v>0.4</v>
      </c>
      <c r="T186" s="17">
        <f t="shared" si="30"/>
        <v>0.6</v>
      </c>
      <c r="U186" s="16">
        <f t="shared" si="31"/>
        <v>3</v>
      </c>
    </row>
    <row r="187" spans="1:21">
      <c r="A187" s="68" t="s">
        <v>479</v>
      </c>
      <c r="B187" s="69">
        <v>808705</v>
      </c>
      <c r="C187" s="69">
        <v>5</v>
      </c>
      <c r="D187" s="70" t="s">
        <v>39</v>
      </c>
      <c r="E187" s="70" t="s">
        <v>485</v>
      </c>
      <c r="F187" s="35" t="s">
        <v>36</v>
      </c>
      <c r="G187" s="35"/>
      <c r="H187" s="35"/>
      <c r="I187" s="35"/>
      <c r="J187" s="3"/>
      <c r="K187" s="3"/>
      <c r="L187" s="3"/>
      <c r="M187" s="3"/>
      <c r="N187" s="16" t="str">
        <f t="shared" si="24"/>
        <v>Tuščias</v>
      </c>
      <c r="O187" s="17" t="str">
        <f t="shared" si="25"/>
        <v>Tuščias</v>
      </c>
      <c r="P187" s="17" t="str">
        <f t="shared" si="26"/>
        <v>Neatliko</v>
      </c>
      <c r="Q187" s="17" t="str">
        <f t="shared" si="27"/>
        <v>Tuščias</v>
      </c>
      <c r="R187" s="17" t="str">
        <f t="shared" si="28"/>
        <v>Tuščias</v>
      </c>
      <c r="S187" s="17" t="str">
        <f t="shared" si="29"/>
        <v>Tuščias</v>
      </c>
      <c r="T187" s="17" t="str">
        <f t="shared" si="30"/>
        <v>Tuščias</v>
      </c>
      <c r="U187" s="16" t="str">
        <f t="shared" si="31"/>
        <v>Tuščias</v>
      </c>
    </row>
    <row r="188" spans="1:21">
      <c r="A188" s="68" t="s">
        <v>479</v>
      </c>
      <c r="B188" s="69">
        <v>808706</v>
      </c>
      <c r="C188" s="69">
        <v>6</v>
      </c>
      <c r="D188" s="70" t="s">
        <v>120</v>
      </c>
      <c r="E188" s="70" t="s">
        <v>486</v>
      </c>
      <c r="F188" s="35" t="s">
        <v>36</v>
      </c>
      <c r="G188" s="35"/>
      <c r="H188" s="35"/>
      <c r="I188" s="35"/>
      <c r="J188" s="3">
        <v>4</v>
      </c>
      <c r="K188" s="3">
        <v>1</v>
      </c>
      <c r="L188" s="3">
        <v>2</v>
      </c>
      <c r="M188" s="3">
        <v>1</v>
      </c>
      <c r="N188" s="16">
        <f t="shared" si="24"/>
        <v>8</v>
      </c>
      <c r="O188" s="17">
        <f t="shared" si="25"/>
        <v>0.4</v>
      </c>
      <c r="P188" s="17" t="str">
        <f t="shared" si="26"/>
        <v>Patenkinamas</v>
      </c>
      <c r="Q188" s="17">
        <f t="shared" si="27"/>
        <v>0.5714285714285714</v>
      </c>
      <c r="R188" s="17">
        <f t="shared" si="28"/>
        <v>0.33333333333333331</v>
      </c>
      <c r="S188" s="17">
        <f t="shared" si="29"/>
        <v>0.4</v>
      </c>
      <c r="T188" s="17">
        <f t="shared" si="30"/>
        <v>0.2</v>
      </c>
      <c r="U188" s="16">
        <f t="shared" si="31"/>
        <v>2</v>
      </c>
    </row>
    <row r="189" spans="1:21">
      <c r="A189" s="68" t="s">
        <v>479</v>
      </c>
      <c r="B189" s="69">
        <v>808707</v>
      </c>
      <c r="C189" s="69">
        <v>7</v>
      </c>
      <c r="D189" s="70" t="s">
        <v>487</v>
      </c>
      <c r="E189" s="70" t="s">
        <v>488</v>
      </c>
      <c r="F189" s="35" t="s">
        <v>32</v>
      </c>
      <c r="G189" s="35"/>
      <c r="H189" s="35"/>
      <c r="I189" s="35"/>
      <c r="J189" s="3">
        <v>5</v>
      </c>
      <c r="K189" s="3">
        <v>3</v>
      </c>
      <c r="L189" s="3">
        <v>3</v>
      </c>
      <c r="M189" s="3">
        <v>3</v>
      </c>
      <c r="N189" s="16">
        <f t="shared" si="24"/>
        <v>14</v>
      </c>
      <c r="O189" s="17">
        <f t="shared" si="25"/>
        <v>0.7</v>
      </c>
      <c r="P189" s="17" t="str">
        <f t="shared" si="26"/>
        <v>Pagrindinis</v>
      </c>
      <c r="Q189" s="17">
        <f t="shared" si="27"/>
        <v>0.7142857142857143</v>
      </c>
      <c r="R189" s="17">
        <f t="shared" si="28"/>
        <v>1</v>
      </c>
      <c r="S189" s="17">
        <f t="shared" si="29"/>
        <v>0.6</v>
      </c>
      <c r="T189" s="17">
        <f t="shared" si="30"/>
        <v>0.6</v>
      </c>
      <c r="U189" s="16">
        <f t="shared" si="31"/>
        <v>4</v>
      </c>
    </row>
    <row r="190" spans="1:21">
      <c r="A190" s="68" t="s">
        <v>479</v>
      </c>
      <c r="B190" s="69">
        <v>808708</v>
      </c>
      <c r="C190" s="69">
        <v>8</v>
      </c>
      <c r="D190" s="70" t="s">
        <v>259</v>
      </c>
      <c r="E190" s="70" t="s">
        <v>489</v>
      </c>
      <c r="F190" s="35" t="s">
        <v>32</v>
      </c>
      <c r="G190" s="35"/>
      <c r="H190" s="35"/>
      <c r="I190" s="35"/>
      <c r="J190" s="3">
        <v>4</v>
      </c>
      <c r="K190" s="3">
        <v>2</v>
      </c>
      <c r="L190" s="3">
        <v>1</v>
      </c>
      <c r="M190" s="3">
        <v>1</v>
      </c>
      <c r="N190" s="16">
        <f t="shared" si="24"/>
        <v>8</v>
      </c>
      <c r="O190" s="17">
        <f t="shared" si="25"/>
        <v>0.4</v>
      </c>
      <c r="P190" s="17" t="str">
        <f t="shared" si="26"/>
        <v>Patenkinamas</v>
      </c>
      <c r="Q190" s="17">
        <f t="shared" si="27"/>
        <v>0.5714285714285714</v>
      </c>
      <c r="R190" s="17">
        <f t="shared" si="28"/>
        <v>0.66666666666666663</v>
      </c>
      <c r="S190" s="17">
        <f t="shared" si="29"/>
        <v>0.2</v>
      </c>
      <c r="T190" s="17">
        <f t="shared" si="30"/>
        <v>0.2</v>
      </c>
      <c r="U190" s="16">
        <f t="shared" si="31"/>
        <v>2</v>
      </c>
    </row>
    <row r="191" spans="1:21">
      <c r="A191" s="68" t="s">
        <v>479</v>
      </c>
      <c r="B191" s="69">
        <v>808709</v>
      </c>
      <c r="C191" s="69">
        <v>9</v>
      </c>
      <c r="D191" s="70" t="s">
        <v>40</v>
      </c>
      <c r="E191" s="70" t="s">
        <v>490</v>
      </c>
      <c r="F191" s="35" t="s">
        <v>36</v>
      </c>
      <c r="G191" s="35"/>
      <c r="H191" s="35"/>
      <c r="I191" s="35"/>
      <c r="J191" s="3">
        <v>6</v>
      </c>
      <c r="K191" s="3">
        <v>3</v>
      </c>
      <c r="L191" s="3">
        <v>3</v>
      </c>
      <c r="M191" s="3">
        <v>2</v>
      </c>
      <c r="N191" s="16">
        <f t="shared" si="24"/>
        <v>14</v>
      </c>
      <c r="O191" s="17">
        <f t="shared" si="25"/>
        <v>0.7</v>
      </c>
      <c r="P191" s="17" t="str">
        <f t="shared" si="26"/>
        <v>Pagrindinis</v>
      </c>
      <c r="Q191" s="17">
        <f t="shared" si="27"/>
        <v>0.8571428571428571</v>
      </c>
      <c r="R191" s="17">
        <f t="shared" si="28"/>
        <v>1</v>
      </c>
      <c r="S191" s="17">
        <f t="shared" si="29"/>
        <v>0.6</v>
      </c>
      <c r="T191" s="17">
        <f t="shared" si="30"/>
        <v>0.4</v>
      </c>
      <c r="U191" s="16">
        <f t="shared" si="31"/>
        <v>4</v>
      </c>
    </row>
    <row r="192" spans="1:21">
      <c r="A192" s="68" t="s">
        <v>479</v>
      </c>
      <c r="B192" s="69">
        <v>808710</v>
      </c>
      <c r="C192" s="69">
        <v>10</v>
      </c>
      <c r="D192" s="70" t="s">
        <v>491</v>
      </c>
      <c r="E192" s="70" t="s">
        <v>492</v>
      </c>
      <c r="F192" s="35" t="s">
        <v>32</v>
      </c>
      <c r="G192" s="35"/>
      <c r="H192" s="35"/>
      <c r="I192" s="35"/>
      <c r="J192" s="3">
        <v>3</v>
      </c>
      <c r="K192" s="3">
        <v>2</v>
      </c>
      <c r="L192" s="3">
        <v>2</v>
      </c>
      <c r="M192" s="3">
        <v>2</v>
      </c>
      <c r="N192" s="16">
        <f t="shared" si="24"/>
        <v>9</v>
      </c>
      <c r="O192" s="17">
        <f t="shared" si="25"/>
        <v>0.45</v>
      </c>
      <c r="P192" s="17" t="str">
        <f t="shared" si="26"/>
        <v>Pagrindinis</v>
      </c>
      <c r="Q192" s="17">
        <f t="shared" si="27"/>
        <v>0.42857142857142855</v>
      </c>
      <c r="R192" s="17">
        <f t="shared" si="28"/>
        <v>0.66666666666666663</v>
      </c>
      <c r="S192" s="17">
        <f t="shared" si="29"/>
        <v>0.4</v>
      </c>
      <c r="T192" s="17">
        <f t="shared" si="30"/>
        <v>0.4</v>
      </c>
      <c r="U192" s="16">
        <f t="shared" si="31"/>
        <v>2</v>
      </c>
    </row>
    <row r="193" spans="1:21">
      <c r="A193" s="68" t="s">
        <v>479</v>
      </c>
      <c r="B193" s="69">
        <v>808711</v>
      </c>
      <c r="C193" s="69">
        <v>11</v>
      </c>
      <c r="D193" s="70" t="s">
        <v>100</v>
      </c>
      <c r="E193" s="70" t="s">
        <v>493</v>
      </c>
      <c r="F193" s="35" t="s">
        <v>32</v>
      </c>
      <c r="G193" s="35"/>
      <c r="H193" s="35"/>
      <c r="I193" s="35"/>
      <c r="J193" s="3">
        <v>3</v>
      </c>
      <c r="K193" s="3">
        <v>3</v>
      </c>
      <c r="L193" s="3">
        <v>3</v>
      </c>
      <c r="M193" s="3">
        <v>1</v>
      </c>
      <c r="N193" s="16">
        <f t="shared" si="24"/>
        <v>10</v>
      </c>
      <c r="O193" s="17">
        <f t="shared" si="25"/>
        <v>0.5</v>
      </c>
      <c r="P193" s="17" t="str">
        <f t="shared" si="26"/>
        <v>Pagrindinis</v>
      </c>
      <c r="Q193" s="17">
        <f t="shared" si="27"/>
        <v>0.42857142857142855</v>
      </c>
      <c r="R193" s="17">
        <f t="shared" si="28"/>
        <v>1</v>
      </c>
      <c r="S193" s="17">
        <f t="shared" si="29"/>
        <v>0.6</v>
      </c>
      <c r="T193" s="17">
        <f t="shared" si="30"/>
        <v>0.2</v>
      </c>
      <c r="U193" s="16">
        <f t="shared" si="31"/>
        <v>2</v>
      </c>
    </row>
    <row r="194" spans="1:21">
      <c r="A194" s="68" t="s">
        <v>479</v>
      </c>
      <c r="B194" s="69">
        <v>808712</v>
      </c>
      <c r="C194" s="69">
        <v>12</v>
      </c>
      <c r="D194" s="70" t="s">
        <v>494</v>
      </c>
      <c r="E194" s="70" t="s">
        <v>495</v>
      </c>
      <c r="F194" s="35" t="s">
        <v>36</v>
      </c>
      <c r="G194" s="35"/>
      <c r="H194" s="35"/>
      <c r="I194" s="35"/>
      <c r="J194" s="3">
        <v>5</v>
      </c>
      <c r="K194" s="3">
        <v>3</v>
      </c>
      <c r="L194" s="3">
        <v>4</v>
      </c>
      <c r="M194" s="3">
        <v>2</v>
      </c>
      <c r="N194" s="16">
        <f t="shared" si="24"/>
        <v>14</v>
      </c>
      <c r="O194" s="17">
        <f t="shared" si="25"/>
        <v>0.7</v>
      </c>
      <c r="P194" s="17" t="str">
        <f t="shared" si="26"/>
        <v>Pagrindinis</v>
      </c>
      <c r="Q194" s="17">
        <f t="shared" si="27"/>
        <v>0.7142857142857143</v>
      </c>
      <c r="R194" s="17">
        <f t="shared" si="28"/>
        <v>1</v>
      </c>
      <c r="S194" s="17">
        <f t="shared" si="29"/>
        <v>0.8</v>
      </c>
      <c r="T194" s="17">
        <f t="shared" si="30"/>
        <v>0.4</v>
      </c>
      <c r="U194" s="16">
        <f t="shared" si="31"/>
        <v>4</v>
      </c>
    </row>
    <row r="195" spans="1:21">
      <c r="A195" s="68" t="s">
        <v>479</v>
      </c>
      <c r="B195" s="69">
        <v>808713</v>
      </c>
      <c r="C195" s="69">
        <v>13</v>
      </c>
      <c r="D195" s="70" t="s">
        <v>115</v>
      </c>
      <c r="E195" s="70" t="s">
        <v>496</v>
      </c>
      <c r="F195" s="35" t="s">
        <v>32</v>
      </c>
      <c r="G195" s="35"/>
      <c r="H195" s="35"/>
      <c r="I195" s="35"/>
      <c r="J195" s="3">
        <v>4</v>
      </c>
      <c r="K195" s="3">
        <v>2</v>
      </c>
      <c r="L195" s="3">
        <v>2</v>
      </c>
      <c r="M195" s="3">
        <v>1</v>
      </c>
      <c r="N195" s="16">
        <f t="shared" si="24"/>
        <v>9</v>
      </c>
      <c r="O195" s="17">
        <f t="shared" si="25"/>
        <v>0.45</v>
      </c>
      <c r="P195" s="17" t="str">
        <f t="shared" si="26"/>
        <v>Pagrindinis</v>
      </c>
      <c r="Q195" s="17">
        <f t="shared" si="27"/>
        <v>0.5714285714285714</v>
      </c>
      <c r="R195" s="17">
        <f t="shared" si="28"/>
        <v>0.66666666666666663</v>
      </c>
      <c r="S195" s="17">
        <f t="shared" si="29"/>
        <v>0.4</v>
      </c>
      <c r="T195" s="17">
        <f t="shared" si="30"/>
        <v>0.2</v>
      </c>
      <c r="U195" s="16">
        <f t="shared" si="31"/>
        <v>2</v>
      </c>
    </row>
    <row r="196" spans="1:21">
      <c r="A196" s="68" t="s">
        <v>479</v>
      </c>
      <c r="B196" s="69">
        <v>808714</v>
      </c>
      <c r="C196" s="69">
        <v>14</v>
      </c>
      <c r="D196" s="70" t="s">
        <v>241</v>
      </c>
      <c r="E196" s="70" t="s">
        <v>497</v>
      </c>
      <c r="F196" s="35" t="s">
        <v>32</v>
      </c>
      <c r="G196" s="35"/>
      <c r="H196" s="35"/>
      <c r="I196" s="35"/>
      <c r="J196" s="3">
        <v>5</v>
      </c>
      <c r="K196" s="3">
        <v>3</v>
      </c>
      <c r="L196" s="3">
        <v>2</v>
      </c>
      <c r="M196" s="3">
        <v>2</v>
      </c>
      <c r="N196" s="16">
        <f t="shared" ref="N196:N212" si="32">IF((COUNTA(J196:M196))&gt;0,(SUM(J196:M196)), "Tuščias")</f>
        <v>12</v>
      </c>
      <c r="O196" s="17">
        <f t="shared" ref="O196:O212" si="33">IF((COUNTA(J196:M196))&gt;0,(N196/20 ), "Tuščias")</f>
        <v>0.6</v>
      </c>
      <c r="P196" s="17" t="str">
        <f t="shared" ref="P196:P212" si="34">IF(N196&lt;=4,"Nepatenkinamas",IF(N196&lt;=8,"Patenkinamas", IF(N196&lt;=15,"Pagrindinis", IF(N196&lt;=20, "Aukštesnysis", "Neatliko")) ))</f>
        <v>Pagrindinis</v>
      </c>
      <c r="Q196" s="17">
        <f t="shared" ref="Q196:Q212" si="35">IF((COUNTA(J196:M196))&gt;0,(J196/7), "Tuščias")</f>
        <v>0.7142857142857143</v>
      </c>
      <c r="R196" s="17">
        <f t="shared" ref="R196:R212" si="36">IF((COUNTA(J196:M196))&gt;0,(K196/3), "Tuščias")</f>
        <v>1</v>
      </c>
      <c r="S196" s="17">
        <f t="shared" ref="S196:S212" si="37">IF((COUNTA(J196:M196))&gt;0,(L196/5), "Tuščias")</f>
        <v>0.4</v>
      </c>
      <c r="T196" s="17">
        <f t="shared" ref="T196:T212" si="38">IF((COUNTA(J196:M196))&gt;0,(M196/5), "Tuščias")</f>
        <v>0.4</v>
      </c>
      <c r="U196" s="16">
        <f t="shared" ref="U196:U212" si="39">IF(N196&lt;=7,1,IF(N196&lt;=10,2, IF(N196&lt;=13,3, IF(N196&lt;=20, 4, "Tuščias")) ))</f>
        <v>3</v>
      </c>
    </row>
    <row r="197" spans="1:21">
      <c r="A197" s="68" t="s">
        <v>479</v>
      </c>
      <c r="B197" s="69">
        <v>808715</v>
      </c>
      <c r="C197" s="69">
        <v>15</v>
      </c>
      <c r="D197" s="70" t="s">
        <v>238</v>
      </c>
      <c r="E197" s="70" t="s">
        <v>498</v>
      </c>
      <c r="F197" s="35" t="s">
        <v>32</v>
      </c>
      <c r="G197" s="35"/>
      <c r="H197" s="35"/>
      <c r="I197" s="35"/>
      <c r="J197" s="3">
        <v>4</v>
      </c>
      <c r="K197" s="3">
        <v>2</v>
      </c>
      <c r="L197" s="3">
        <v>1</v>
      </c>
      <c r="M197" s="3">
        <v>3</v>
      </c>
      <c r="N197" s="16">
        <f t="shared" si="32"/>
        <v>10</v>
      </c>
      <c r="O197" s="17">
        <f t="shared" si="33"/>
        <v>0.5</v>
      </c>
      <c r="P197" s="17" t="str">
        <f t="shared" si="34"/>
        <v>Pagrindinis</v>
      </c>
      <c r="Q197" s="17">
        <f t="shared" si="35"/>
        <v>0.5714285714285714</v>
      </c>
      <c r="R197" s="17">
        <f t="shared" si="36"/>
        <v>0.66666666666666663</v>
      </c>
      <c r="S197" s="17">
        <f t="shared" si="37"/>
        <v>0.2</v>
      </c>
      <c r="T197" s="17">
        <f t="shared" si="38"/>
        <v>0.6</v>
      </c>
      <c r="U197" s="16">
        <f t="shared" si="39"/>
        <v>2</v>
      </c>
    </row>
    <row r="198" spans="1:21">
      <c r="A198" s="68" t="s">
        <v>479</v>
      </c>
      <c r="B198" s="69">
        <v>808716</v>
      </c>
      <c r="C198" s="69">
        <v>16</v>
      </c>
      <c r="D198" s="70" t="s">
        <v>41</v>
      </c>
      <c r="E198" s="70" t="s">
        <v>499</v>
      </c>
      <c r="F198" s="35" t="s">
        <v>32</v>
      </c>
      <c r="G198" s="35"/>
      <c r="H198" s="35"/>
      <c r="I198" s="35"/>
      <c r="J198" s="3">
        <v>5</v>
      </c>
      <c r="K198" s="3">
        <v>2</v>
      </c>
      <c r="L198" s="3">
        <v>4</v>
      </c>
      <c r="M198" s="3">
        <v>2</v>
      </c>
      <c r="N198" s="16">
        <f t="shared" si="32"/>
        <v>13</v>
      </c>
      <c r="O198" s="17">
        <f t="shared" si="33"/>
        <v>0.65</v>
      </c>
      <c r="P198" s="17" t="str">
        <f t="shared" si="34"/>
        <v>Pagrindinis</v>
      </c>
      <c r="Q198" s="17">
        <f t="shared" si="35"/>
        <v>0.7142857142857143</v>
      </c>
      <c r="R198" s="17">
        <f t="shared" si="36"/>
        <v>0.66666666666666663</v>
      </c>
      <c r="S198" s="17">
        <f t="shared" si="37"/>
        <v>0.8</v>
      </c>
      <c r="T198" s="17">
        <f t="shared" si="38"/>
        <v>0.4</v>
      </c>
      <c r="U198" s="16">
        <f t="shared" si="39"/>
        <v>3</v>
      </c>
    </row>
    <row r="199" spans="1:21">
      <c r="A199" s="68" t="s">
        <v>479</v>
      </c>
      <c r="B199" s="69">
        <v>808717</v>
      </c>
      <c r="C199" s="69">
        <v>17</v>
      </c>
      <c r="D199" s="70" t="s">
        <v>43</v>
      </c>
      <c r="E199" s="70" t="s">
        <v>500</v>
      </c>
      <c r="F199" s="35" t="s">
        <v>36</v>
      </c>
      <c r="G199" s="35"/>
      <c r="H199" s="35"/>
      <c r="I199" s="35"/>
      <c r="J199" s="3"/>
      <c r="K199" s="3"/>
      <c r="L199" s="3"/>
      <c r="M199" s="3"/>
      <c r="N199" s="16" t="str">
        <f t="shared" si="32"/>
        <v>Tuščias</v>
      </c>
      <c r="O199" s="17" t="str">
        <f t="shared" si="33"/>
        <v>Tuščias</v>
      </c>
      <c r="P199" s="17" t="str">
        <f t="shared" si="34"/>
        <v>Neatliko</v>
      </c>
      <c r="Q199" s="17" t="str">
        <f t="shared" si="35"/>
        <v>Tuščias</v>
      </c>
      <c r="R199" s="17" t="str">
        <f t="shared" si="36"/>
        <v>Tuščias</v>
      </c>
      <c r="S199" s="17" t="str">
        <f t="shared" si="37"/>
        <v>Tuščias</v>
      </c>
      <c r="T199" s="17" t="str">
        <f t="shared" si="38"/>
        <v>Tuščias</v>
      </c>
      <c r="U199" s="16" t="str">
        <f t="shared" si="39"/>
        <v>Tuščias</v>
      </c>
    </row>
    <row r="200" spans="1:21">
      <c r="A200" s="68" t="s">
        <v>479</v>
      </c>
      <c r="B200" s="69">
        <v>808718</v>
      </c>
      <c r="C200" s="69">
        <v>18</v>
      </c>
      <c r="D200" s="70" t="s">
        <v>453</v>
      </c>
      <c r="E200" s="70" t="s">
        <v>501</v>
      </c>
      <c r="F200" s="35" t="s">
        <v>32</v>
      </c>
      <c r="G200" s="35"/>
      <c r="H200" s="35"/>
      <c r="I200" s="35"/>
      <c r="J200" s="3">
        <v>6</v>
      </c>
      <c r="K200" s="3">
        <v>3</v>
      </c>
      <c r="L200" s="3">
        <v>3</v>
      </c>
      <c r="M200" s="3">
        <v>4</v>
      </c>
      <c r="N200" s="16">
        <f t="shared" si="32"/>
        <v>16</v>
      </c>
      <c r="O200" s="17">
        <f t="shared" si="33"/>
        <v>0.8</v>
      </c>
      <c r="P200" s="17" t="str">
        <f t="shared" si="34"/>
        <v>Aukštesnysis</v>
      </c>
      <c r="Q200" s="17">
        <f t="shared" si="35"/>
        <v>0.8571428571428571</v>
      </c>
      <c r="R200" s="17">
        <f t="shared" si="36"/>
        <v>1</v>
      </c>
      <c r="S200" s="17">
        <f t="shared" si="37"/>
        <v>0.6</v>
      </c>
      <c r="T200" s="17">
        <f t="shared" si="38"/>
        <v>0.8</v>
      </c>
      <c r="U200" s="16">
        <f t="shared" si="39"/>
        <v>4</v>
      </c>
    </row>
    <row r="201" spans="1:21">
      <c r="A201" s="68" t="s">
        <v>479</v>
      </c>
      <c r="B201" s="69">
        <v>808719</v>
      </c>
      <c r="C201" s="69">
        <v>19</v>
      </c>
      <c r="D201" s="70" t="s">
        <v>502</v>
      </c>
      <c r="E201" s="70" t="s">
        <v>503</v>
      </c>
      <c r="F201" s="35" t="s">
        <v>32</v>
      </c>
      <c r="G201" s="35"/>
      <c r="H201" s="35"/>
      <c r="I201" s="35"/>
      <c r="J201" s="3">
        <v>4</v>
      </c>
      <c r="K201" s="3">
        <v>3</v>
      </c>
      <c r="L201" s="3">
        <v>2</v>
      </c>
      <c r="M201" s="3">
        <v>3</v>
      </c>
      <c r="N201" s="16">
        <f t="shared" si="32"/>
        <v>12</v>
      </c>
      <c r="O201" s="17">
        <f t="shared" si="33"/>
        <v>0.6</v>
      </c>
      <c r="P201" s="17" t="str">
        <f t="shared" si="34"/>
        <v>Pagrindinis</v>
      </c>
      <c r="Q201" s="17">
        <f t="shared" si="35"/>
        <v>0.5714285714285714</v>
      </c>
      <c r="R201" s="17">
        <f t="shared" si="36"/>
        <v>1</v>
      </c>
      <c r="S201" s="17">
        <f t="shared" si="37"/>
        <v>0.4</v>
      </c>
      <c r="T201" s="17">
        <f t="shared" si="38"/>
        <v>0.6</v>
      </c>
      <c r="U201" s="16">
        <f t="shared" si="39"/>
        <v>3</v>
      </c>
    </row>
    <row r="202" spans="1:21">
      <c r="A202" s="68" t="s">
        <v>479</v>
      </c>
      <c r="B202" s="69">
        <v>808720</v>
      </c>
      <c r="C202" s="69">
        <v>20</v>
      </c>
      <c r="D202" s="70" t="s">
        <v>241</v>
      </c>
      <c r="E202" s="70" t="s">
        <v>504</v>
      </c>
      <c r="F202" s="35" t="s">
        <v>32</v>
      </c>
      <c r="G202" s="35"/>
      <c r="H202" s="35"/>
      <c r="I202" s="35"/>
      <c r="J202" s="3">
        <v>4</v>
      </c>
      <c r="K202" s="3">
        <v>2</v>
      </c>
      <c r="L202" s="3">
        <v>1</v>
      </c>
      <c r="M202" s="3">
        <v>1</v>
      </c>
      <c r="N202" s="16">
        <f t="shared" si="32"/>
        <v>8</v>
      </c>
      <c r="O202" s="17">
        <f t="shared" si="33"/>
        <v>0.4</v>
      </c>
      <c r="P202" s="17" t="str">
        <f t="shared" si="34"/>
        <v>Patenkinamas</v>
      </c>
      <c r="Q202" s="17">
        <f t="shared" si="35"/>
        <v>0.5714285714285714</v>
      </c>
      <c r="R202" s="17">
        <f t="shared" si="36"/>
        <v>0.66666666666666663</v>
      </c>
      <c r="S202" s="17">
        <f t="shared" si="37"/>
        <v>0.2</v>
      </c>
      <c r="T202" s="17">
        <f t="shared" si="38"/>
        <v>0.2</v>
      </c>
      <c r="U202" s="16">
        <f t="shared" si="39"/>
        <v>2</v>
      </c>
    </row>
    <row r="203" spans="1:21">
      <c r="A203" s="68" t="s">
        <v>479</v>
      </c>
      <c r="B203" s="69">
        <v>808721</v>
      </c>
      <c r="C203" s="69">
        <v>21</v>
      </c>
      <c r="D203" s="70" t="s">
        <v>432</v>
      </c>
      <c r="E203" s="70" t="s">
        <v>505</v>
      </c>
      <c r="F203" s="35" t="s">
        <v>36</v>
      </c>
      <c r="G203" s="35"/>
      <c r="H203" s="35"/>
      <c r="I203" s="35"/>
      <c r="J203" s="3">
        <v>4</v>
      </c>
      <c r="K203" s="3">
        <v>3</v>
      </c>
      <c r="L203" s="3">
        <v>2</v>
      </c>
      <c r="M203" s="3">
        <v>1</v>
      </c>
      <c r="N203" s="16">
        <f t="shared" si="32"/>
        <v>10</v>
      </c>
      <c r="O203" s="17">
        <f t="shared" si="33"/>
        <v>0.5</v>
      </c>
      <c r="P203" s="17" t="str">
        <f t="shared" si="34"/>
        <v>Pagrindinis</v>
      </c>
      <c r="Q203" s="17">
        <f t="shared" si="35"/>
        <v>0.5714285714285714</v>
      </c>
      <c r="R203" s="17">
        <f t="shared" si="36"/>
        <v>1</v>
      </c>
      <c r="S203" s="17">
        <f t="shared" si="37"/>
        <v>0.4</v>
      </c>
      <c r="T203" s="17">
        <f t="shared" si="38"/>
        <v>0.2</v>
      </c>
      <c r="U203" s="16">
        <f t="shared" si="39"/>
        <v>2</v>
      </c>
    </row>
    <row r="204" spans="1:21">
      <c r="A204" s="68" t="s">
        <v>479</v>
      </c>
      <c r="B204" s="69">
        <v>808722</v>
      </c>
      <c r="C204" s="69">
        <v>22</v>
      </c>
      <c r="D204" s="70" t="s">
        <v>38</v>
      </c>
      <c r="E204" s="70" t="s">
        <v>506</v>
      </c>
      <c r="F204" s="35" t="s">
        <v>32</v>
      </c>
      <c r="G204" s="35"/>
      <c r="H204" s="35"/>
      <c r="I204" s="35"/>
      <c r="J204" s="3">
        <v>6</v>
      </c>
      <c r="K204" s="3">
        <v>3</v>
      </c>
      <c r="L204" s="3">
        <v>2</v>
      </c>
      <c r="M204" s="3">
        <v>3</v>
      </c>
      <c r="N204" s="16">
        <f t="shared" si="32"/>
        <v>14</v>
      </c>
      <c r="O204" s="17">
        <f t="shared" si="33"/>
        <v>0.7</v>
      </c>
      <c r="P204" s="17" t="str">
        <f t="shared" si="34"/>
        <v>Pagrindinis</v>
      </c>
      <c r="Q204" s="17">
        <f t="shared" si="35"/>
        <v>0.8571428571428571</v>
      </c>
      <c r="R204" s="17">
        <f t="shared" si="36"/>
        <v>1</v>
      </c>
      <c r="S204" s="17">
        <f t="shared" si="37"/>
        <v>0.4</v>
      </c>
      <c r="T204" s="17">
        <f t="shared" si="38"/>
        <v>0.6</v>
      </c>
      <c r="U204" s="16">
        <f t="shared" si="39"/>
        <v>4</v>
      </c>
    </row>
    <row r="205" spans="1:21">
      <c r="A205" s="68" t="s">
        <v>479</v>
      </c>
      <c r="B205" s="69">
        <v>808723</v>
      </c>
      <c r="C205" s="69">
        <v>23</v>
      </c>
      <c r="D205" s="70" t="s">
        <v>507</v>
      </c>
      <c r="E205" s="70" t="s">
        <v>508</v>
      </c>
      <c r="F205" s="35" t="s">
        <v>32</v>
      </c>
      <c r="G205" s="35"/>
      <c r="H205" s="35"/>
      <c r="I205" s="35"/>
      <c r="J205" s="3">
        <v>4</v>
      </c>
      <c r="K205" s="3">
        <v>2</v>
      </c>
      <c r="L205" s="3">
        <v>1</v>
      </c>
      <c r="M205" s="3">
        <v>1</v>
      </c>
      <c r="N205" s="16">
        <f t="shared" si="32"/>
        <v>8</v>
      </c>
      <c r="O205" s="17">
        <f t="shared" si="33"/>
        <v>0.4</v>
      </c>
      <c r="P205" s="17" t="str">
        <f t="shared" si="34"/>
        <v>Patenkinamas</v>
      </c>
      <c r="Q205" s="17">
        <f t="shared" si="35"/>
        <v>0.5714285714285714</v>
      </c>
      <c r="R205" s="17">
        <f t="shared" si="36"/>
        <v>0.66666666666666663</v>
      </c>
      <c r="S205" s="17">
        <f t="shared" si="37"/>
        <v>0.2</v>
      </c>
      <c r="T205" s="17">
        <f t="shared" si="38"/>
        <v>0.2</v>
      </c>
      <c r="U205" s="16">
        <f t="shared" si="39"/>
        <v>2</v>
      </c>
    </row>
    <row r="206" spans="1:21">
      <c r="A206" s="68" t="s">
        <v>479</v>
      </c>
      <c r="B206" s="69">
        <v>808724</v>
      </c>
      <c r="C206" s="69">
        <v>24</v>
      </c>
      <c r="D206" s="70" t="s">
        <v>103</v>
      </c>
      <c r="E206" s="70" t="s">
        <v>509</v>
      </c>
      <c r="F206" s="35" t="s">
        <v>36</v>
      </c>
      <c r="G206" s="35"/>
      <c r="H206" s="35"/>
      <c r="I206" s="35"/>
      <c r="J206" s="3">
        <v>6</v>
      </c>
      <c r="K206" s="3">
        <v>3</v>
      </c>
      <c r="L206" s="3">
        <v>4</v>
      </c>
      <c r="M206" s="3">
        <v>5</v>
      </c>
      <c r="N206" s="16">
        <f t="shared" si="32"/>
        <v>18</v>
      </c>
      <c r="O206" s="17">
        <f t="shared" si="33"/>
        <v>0.9</v>
      </c>
      <c r="P206" s="17" t="str">
        <f t="shared" si="34"/>
        <v>Aukštesnysis</v>
      </c>
      <c r="Q206" s="17">
        <f t="shared" si="35"/>
        <v>0.8571428571428571</v>
      </c>
      <c r="R206" s="17">
        <f t="shared" si="36"/>
        <v>1</v>
      </c>
      <c r="S206" s="17">
        <f t="shared" si="37"/>
        <v>0.8</v>
      </c>
      <c r="T206" s="17">
        <f t="shared" si="38"/>
        <v>1</v>
      </c>
      <c r="U206" s="16">
        <f t="shared" si="39"/>
        <v>4</v>
      </c>
    </row>
    <row r="207" spans="1:21">
      <c r="A207" s="68" t="s">
        <v>479</v>
      </c>
      <c r="B207" s="69">
        <v>808725</v>
      </c>
      <c r="C207" s="69">
        <v>25</v>
      </c>
      <c r="D207" s="70" t="s">
        <v>229</v>
      </c>
      <c r="E207" s="70" t="s">
        <v>510</v>
      </c>
      <c r="F207" s="35" t="s">
        <v>36</v>
      </c>
      <c r="G207" s="35"/>
      <c r="H207" s="35"/>
      <c r="I207" s="35"/>
      <c r="J207" s="3">
        <v>6</v>
      </c>
      <c r="K207" s="3">
        <v>3</v>
      </c>
      <c r="L207" s="3">
        <v>2</v>
      </c>
      <c r="M207" s="3">
        <v>3</v>
      </c>
      <c r="N207" s="16">
        <f t="shared" si="32"/>
        <v>14</v>
      </c>
      <c r="O207" s="17">
        <f t="shared" si="33"/>
        <v>0.7</v>
      </c>
      <c r="P207" s="17" t="str">
        <f t="shared" si="34"/>
        <v>Pagrindinis</v>
      </c>
      <c r="Q207" s="17">
        <f t="shared" si="35"/>
        <v>0.8571428571428571</v>
      </c>
      <c r="R207" s="17">
        <f t="shared" si="36"/>
        <v>1</v>
      </c>
      <c r="S207" s="17">
        <f t="shared" si="37"/>
        <v>0.4</v>
      </c>
      <c r="T207" s="17">
        <f t="shared" si="38"/>
        <v>0.6</v>
      </c>
      <c r="U207" s="16">
        <f t="shared" si="39"/>
        <v>4</v>
      </c>
    </row>
    <row r="208" spans="1:21">
      <c r="A208" s="68" t="s">
        <v>479</v>
      </c>
      <c r="B208" s="69">
        <v>808726</v>
      </c>
      <c r="C208" s="69">
        <v>26</v>
      </c>
      <c r="D208" s="70" t="s">
        <v>511</v>
      </c>
      <c r="E208" s="70" t="s">
        <v>512</v>
      </c>
      <c r="F208" s="35" t="s">
        <v>32</v>
      </c>
      <c r="G208" s="35"/>
      <c r="H208" s="35"/>
      <c r="I208" s="35"/>
      <c r="J208" s="3">
        <v>4</v>
      </c>
      <c r="K208" s="3">
        <v>3</v>
      </c>
      <c r="L208" s="3">
        <v>3</v>
      </c>
      <c r="M208" s="3">
        <v>2</v>
      </c>
      <c r="N208" s="16">
        <f t="shared" si="32"/>
        <v>12</v>
      </c>
      <c r="O208" s="17">
        <f t="shared" si="33"/>
        <v>0.6</v>
      </c>
      <c r="P208" s="17" t="str">
        <f t="shared" si="34"/>
        <v>Pagrindinis</v>
      </c>
      <c r="Q208" s="17">
        <f t="shared" si="35"/>
        <v>0.5714285714285714</v>
      </c>
      <c r="R208" s="17">
        <f t="shared" si="36"/>
        <v>1</v>
      </c>
      <c r="S208" s="17">
        <f t="shared" si="37"/>
        <v>0.6</v>
      </c>
      <c r="T208" s="17">
        <f t="shared" si="38"/>
        <v>0.4</v>
      </c>
      <c r="U208" s="16">
        <f t="shared" si="39"/>
        <v>3</v>
      </c>
    </row>
    <row r="209" spans="1:21">
      <c r="A209" s="68" t="s">
        <v>479</v>
      </c>
      <c r="B209" s="69">
        <v>808727</v>
      </c>
      <c r="C209" s="69">
        <v>27</v>
      </c>
      <c r="D209" s="70" t="s">
        <v>259</v>
      </c>
      <c r="E209" s="70" t="s">
        <v>513</v>
      </c>
      <c r="F209" s="35" t="s">
        <v>32</v>
      </c>
      <c r="G209" s="35"/>
      <c r="H209" s="35"/>
      <c r="I209" s="35"/>
      <c r="J209" s="3">
        <v>6</v>
      </c>
      <c r="K209" s="3">
        <v>3</v>
      </c>
      <c r="L209" s="3">
        <v>4</v>
      </c>
      <c r="M209" s="3">
        <v>3</v>
      </c>
      <c r="N209" s="16">
        <f t="shared" si="32"/>
        <v>16</v>
      </c>
      <c r="O209" s="17">
        <f t="shared" si="33"/>
        <v>0.8</v>
      </c>
      <c r="P209" s="17" t="str">
        <f t="shared" si="34"/>
        <v>Aukštesnysis</v>
      </c>
      <c r="Q209" s="17">
        <f t="shared" si="35"/>
        <v>0.8571428571428571</v>
      </c>
      <c r="R209" s="17">
        <f t="shared" si="36"/>
        <v>1</v>
      </c>
      <c r="S209" s="17">
        <f t="shared" si="37"/>
        <v>0.8</v>
      </c>
      <c r="T209" s="17">
        <f t="shared" si="38"/>
        <v>0.6</v>
      </c>
      <c r="U209" s="16">
        <f t="shared" si="39"/>
        <v>4</v>
      </c>
    </row>
    <row r="210" spans="1:21">
      <c r="A210" s="68" t="s">
        <v>479</v>
      </c>
      <c r="B210" s="69">
        <v>808728</v>
      </c>
      <c r="C210" s="69">
        <v>28</v>
      </c>
      <c r="D210" s="70" t="s">
        <v>278</v>
      </c>
      <c r="E210" s="70" t="s">
        <v>514</v>
      </c>
      <c r="F210" s="35" t="s">
        <v>32</v>
      </c>
      <c r="G210" s="35"/>
      <c r="H210" s="35"/>
      <c r="I210" s="35"/>
      <c r="J210" s="3">
        <v>4</v>
      </c>
      <c r="K210" s="3">
        <v>2</v>
      </c>
      <c r="L210" s="3">
        <v>1</v>
      </c>
      <c r="M210" s="3">
        <v>1</v>
      </c>
      <c r="N210" s="16">
        <f t="shared" si="32"/>
        <v>8</v>
      </c>
      <c r="O210" s="17">
        <f t="shared" si="33"/>
        <v>0.4</v>
      </c>
      <c r="P210" s="17" t="str">
        <f t="shared" si="34"/>
        <v>Patenkinamas</v>
      </c>
      <c r="Q210" s="17">
        <f t="shared" si="35"/>
        <v>0.5714285714285714</v>
      </c>
      <c r="R210" s="17">
        <f t="shared" si="36"/>
        <v>0.66666666666666663</v>
      </c>
      <c r="S210" s="17">
        <f t="shared" si="37"/>
        <v>0.2</v>
      </c>
      <c r="T210" s="17">
        <f t="shared" si="38"/>
        <v>0.2</v>
      </c>
      <c r="U210" s="16">
        <f t="shared" si="39"/>
        <v>2</v>
      </c>
    </row>
    <row r="211" spans="1:21">
      <c r="A211" s="68" t="s">
        <v>479</v>
      </c>
      <c r="B211" s="69">
        <v>808729</v>
      </c>
      <c r="C211" s="69">
        <v>29</v>
      </c>
      <c r="D211" s="70" t="s">
        <v>323</v>
      </c>
      <c r="E211" s="70" t="s">
        <v>515</v>
      </c>
      <c r="F211" s="35" t="s">
        <v>32</v>
      </c>
      <c r="G211" s="35" t="s">
        <v>34</v>
      </c>
      <c r="H211" s="35" t="s">
        <v>34</v>
      </c>
      <c r="I211" s="35"/>
      <c r="J211" s="3">
        <v>2</v>
      </c>
      <c r="K211" s="3">
        <v>2</v>
      </c>
      <c r="L211" s="3">
        <v>1</v>
      </c>
      <c r="M211" s="3">
        <v>1</v>
      </c>
      <c r="N211" s="16">
        <f t="shared" si="32"/>
        <v>6</v>
      </c>
      <c r="O211" s="17">
        <f t="shared" si="33"/>
        <v>0.3</v>
      </c>
      <c r="P211" s="17" t="str">
        <f t="shared" si="34"/>
        <v>Patenkinamas</v>
      </c>
      <c r="Q211" s="17">
        <f t="shared" si="35"/>
        <v>0.2857142857142857</v>
      </c>
      <c r="R211" s="17">
        <f t="shared" si="36"/>
        <v>0.66666666666666663</v>
      </c>
      <c r="S211" s="17">
        <f t="shared" si="37"/>
        <v>0.2</v>
      </c>
      <c r="T211" s="17">
        <f t="shared" si="38"/>
        <v>0.2</v>
      </c>
      <c r="U211" s="16">
        <f t="shared" si="39"/>
        <v>1</v>
      </c>
    </row>
    <row r="212" spans="1:21">
      <c r="A212" s="68" t="s">
        <v>479</v>
      </c>
      <c r="B212" s="69">
        <v>808730</v>
      </c>
      <c r="C212" s="69">
        <v>30</v>
      </c>
      <c r="D212" s="70" t="s">
        <v>451</v>
      </c>
      <c r="E212" s="70" t="s">
        <v>516</v>
      </c>
      <c r="F212" s="35" t="s">
        <v>32</v>
      </c>
      <c r="G212" s="35" t="s">
        <v>34</v>
      </c>
      <c r="H212" s="35" t="s">
        <v>34</v>
      </c>
      <c r="I212" s="35" t="s">
        <v>34</v>
      </c>
      <c r="J212" s="3">
        <v>5</v>
      </c>
      <c r="K212" s="3">
        <v>2</v>
      </c>
      <c r="L212" s="3">
        <v>3</v>
      </c>
      <c r="M212" s="3">
        <v>3</v>
      </c>
      <c r="N212" s="16">
        <f t="shared" si="32"/>
        <v>13</v>
      </c>
      <c r="O212" s="17">
        <f t="shared" si="33"/>
        <v>0.65</v>
      </c>
      <c r="P212" s="17" t="str">
        <f t="shared" si="34"/>
        <v>Pagrindinis</v>
      </c>
      <c r="Q212" s="17">
        <f t="shared" si="35"/>
        <v>0.7142857142857143</v>
      </c>
      <c r="R212" s="17">
        <f t="shared" si="36"/>
        <v>0.66666666666666663</v>
      </c>
      <c r="S212" s="17">
        <f t="shared" si="37"/>
        <v>0.6</v>
      </c>
      <c r="T212" s="17">
        <f t="shared" si="38"/>
        <v>0.6</v>
      </c>
      <c r="U212" s="16">
        <f t="shared" si="39"/>
        <v>3</v>
      </c>
    </row>
  </sheetData>
  <mergeCells count="2">
    <mergeCell ref="Q1:T1"/>
    <mergeCell ref="N2:O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212"/>
  <sheetViews>
    <sheetView zoomScaleNormal="100" workbookViewId="0">
      <pane xSplit="9" ySplit="2" topLeftCell="AT3" activePane="bottomRight" state="frozen"/>
      <selection activeCell="A16" sqref="A16:XFD26"/>
      <selection pane="topRight" activeCell="A16" sqref="A16:XFD26"/>
      <selection pane="bottomLeft" activeCell="A16" sqref="A16:XFD26"/>
      <selection pane="bottomRight" activeCell="A16" sqref="A16:XFD26"/>
    </sheetView>
  </sheetViews>
  <sheetFormatPr defaultRowHeight="15"/>
  <cols>
    <col min="1" max="1" width="5" style="11" bestFit="1" customWidth="1"/>
    <col min="2" max="2" width="9.140625" style="11" hidden="1" customWidth="1"/>
    <col min="3" max="3" width="3.42578125" style="11" bestFit="1" customWidth="1"/>
    <col min="4" max="4" width="11.28515625" style="13" bestFit="1" customWidth="1"/>
    <col min="5" max="5" width="14" style="13" bestFit="1" customWidth="1"/>
    <col min="6" max="6" width="4.5703125" style="11" bestFit="1" customWidth="1"/>
    <col min="7" max="9" width="3" style="11" customWidth="1"/>
    <col min="10" max="52" width="4" style="24" customWidth="1"/>
    <col min="53" max="54" width="7.42578125" style="24" customWidth="1"/>
    <col min="55" max="55" width="18.28515625" style="24" customWidth="1"/>
    <col min="56" max="67" width="7.42578125" style="24" customWidth="1"/>
    <col min="68" max="68" width="7.85546875" style="24" customWidth="1"/>
    <col min="69" max="16384" width="9.140625" style="24"/>
  </cols>
  <sheetData>
    <row r="1" spans="1:68">
      <c r="A1" s="14" t="s">
        <v>208</v>
      </c>
      <c r="J1" s="30">
        <v>1</v>
      </c>
      <c r="K1" s="30">
        <v>1</v>
      </c>
      <c r="L1" s="30">
        <v>1</v>
      </c>
      <c r="M1" s="30">
        <v>1</v>
      </c>
      <c r="N1" s="30">
        <v>1</v>
      </c>
      <c r="O1" s="30">
        <v>1</v>
      </c>
      <c r="P1" s="30">
        <v>1</v>
      </c>
      <c r="Q1" s="30">
        <v>1</v>
      </c>
      <c r="R1" s="30">
        <v>1</v>
      </c>
      <c r="S1" s="30">
        <v>1</v>
      </c>
      <c r="T1" s="30">
        <v>1</v>
      </c>
      <c r="U1" s="30">
        <v>1</v>
      </c>
      <c r="V1" s="30">
        <v>2</v>
      </c>
      <c r="W1" s="30">
        <v>1</v>
      </c>
      <c r="X1" s="30">
        <v>1</v>
      </c>
      <c r="Y1" s="30">
        <v>1</v>
      </c>
      <c r="Z1" s="30">
        <v>1</v>
      </c>
      <c r="AA1" s="30">
        <v>1</v>
      </c>
      <c r="AB1" s="30">
        <v>1</v>
      </c>
      <c r="AC1" s="30">
        <v>1</v>
      </c>
      <c r="AD1" s="30">
        <v>1</v>
      </c>
      <c r="AE1" s="30">
        <v>1</v>
      </c>
      <c r="AF1" s="30">
        <v>1</v>
      </c>
      <c r="AG1" s="30">
        <v>1</v>
      </c>
      <c r="AH1" s="30">
        <v>1</v>
      </c>
      <c r="AI1" s="30">
        <v>1</v>
      </c>
      <c r="AJ1" s="30">
        <v>2</v>
      </c>
      <c r="AK1" s="30">
        <v>1</v>
      </c>
      <c r="AL1" s="30">
        <v>1</v>
      </c>
      <c r="AM1" s="30">
        <v>1</v>
      </c>
      <c r="AN1" s="30">
        <v>1</v>
      </c>
      <c r="AO1" s="30">
        <v>1</v>
      </c>
      <c r="AP1" s="30">
        <v>2</v>
      </c>
      <c r="AQ1" s="30">
        <v>1</v>
      </c>
      <c r="AR1" s="30">
        <v>1</v>
      </c>
      <c r="AS1" s="30">
        <v>1</v>
      </c>
      <c r="AT1" s="30">
        <v>1</v>
      </c>
      <c r="AU1" s="30">
        <v>2</v>
      </c>
      <c r="AV1" s="30">
        <v>2</v>
      </c>
      <c r="AW1" s="30">
        <v>2</v>
      </c>
      <c r="AX1" s="30">
        <v>1</v>
      </c>
      <c r="AY1" s="30">
        <v>1</v>
      </c>
      <c r="AZ1" s="30">
        <v>2</v>
      </c>
      <c r="BA1" s="31"/>
      <c r="BB1" s="32"/>
      <c r="BC1" s="33"/>
      <c r="BD1" s="86" t="s">
        <v>12</v>
      </c>
      <c r="BE1" s="86"/>
      <c r="BF1" s="86"/>
      <c r="BG1" s="86"/>
      <c r="BH1" s="86"/>
      <c r="BI1" s="86"/>
      <c r="BJ1" s="78" t="s">
        <v>13</v>
      </c>
      <c r="BK1" s="79"/>
      <c r="BL1" s="87"/>
      <c r="BM1" s="87"/>
      <c r="BN1" s="87"/>
      <c r="BO1" s="87"/>
      <c r="BP1" s="33"/>
    </row>
    <row r="2" spans="1:68" ht="35.25" customHeight="1">
      <c r="A2" s="12" t="s">
        <v>7</v>
      </c>
      <c r="B2" s="12" t="s">
        <v>26</v>
      </c>
      <c r="C2" s="12" t="s">
        <v>27</v>
      </c>
      <c r="D2" s="9" t="s">
        <v>28</v>
      </c>
      <c r="E2" s="9" t="s">
        <v>29</v>
      </c>
      <c r="F2" s="12" t="s">
        <v>2</v>
      </c>
      <c r="G2" s="12" t="s">
        <v>30</v>
      </c>
      <c r="H2" s="12" t="s">
        <v>31</v>
      </c>
      <c r="I2" s="12" t="s">
        <v>137</v>
      </c>
      <c r="J2" s="34" t="s">
        <v>156</v>
      </c>
      <c r="K2" s="34" t="s">
        <v>58</v>
      </c>
      <c r="L2" s="34" t="s">
        <v>157</v>
      </c>
      <c r="M2" s="34" t="s">
        <v>62</v>
      </c>
      <c r="N2" s="34" t="s">
        <v>63</v>
      </c>
      <c r="O2" s="34" t="s">
        <v>64</v>
      </c>
      <c r="P2" s="34" t="s">
        <v>65</v>
      </c>
      <c r="Q2" s="34" t="s">
        <v>66</v>
      </c>
      <c r="R2" s="34" t="s">
        <v>67</v>
      </c>
      <c r="S2" s="34" t="s">
        <v>68</v>
      </c>
      <c r="T2" s="34" t="s">
        <v>69</v>
      </c>
      <c r="U2" s="34" t="s">
        <v>70</v>
      </c>
      <c r="V2" s="34">
        <v>13</v>
      </c>
      <c r="W2" s="34" t="s">
        <v>72</v>
      </c>
      <c r="X2" s="34" t="s">
        <v>73</v>
      </c>
      <c r="Y2" s="34" t="s">
        <v>74</v>
      </c>
      <c r="Z2" s="34" t="s">
        <v>75</v>
      </c>
      <c r="AA2" s="34" t="s">
        <v>76</v>
      </c>
      <c r="AB2" s="34" t="s">
        <v>77</v>
      </c>
      <c r="AC2" s="34" t="s">
        <v>78</v>
      </c>
      <c r="AD2" s="34" t="s">
        <v>158</v>
      </c>
      <c r="AE2" s="34" t="s">
        <v>159</v>
      </c>
      <c r="AF2" s="34" t="s">
        <v>160</v>
      </c>
      <c r="AG2" s="34" t="s">
        <v>161</v>
      </c>
      <c r="AH2" s="34" t="s">
        <v>162</v>
      </c>
      <c r="AI2" s="34" t="s">
        <v>163</v>
      </c>
      <c r="AJ2" s="34" t="s">
        <v>164</v>
      </c>
      <c r="AK2" s="34" t="s">
        <v>165</v>
      </c>
      <c r="AL2" s="34" t="s">
        <v>166</v>
      </c>
      <c r="AM2" s="34" t="s">
        <v>167</v>
      </c>
      <c r="AN2" s="34" t="s">
        <v>168</v>
      </c>
      <c r="AO2" s="34" t="s">
        <v>169</v>
      </c>
      <c r="AP2" s="34" t="s">
        <v>170</v>
      </c>
      <c r="AQ2" s="34" t="s">
        <v>171</v>
      </c>
      <c r="AR2" s="34" t="s">
        <v>172</v>
      </c>
      <c r="AS2" s="34" t="s">
        <v>173</v>
      </c>
      <c r="AT2" s="34" t="s">
        <v>174</v>
      </c>
      <c r="AU2" s="34" t="s">
        <v>175</v>
      </c>
      <c r="AV2" s="34" t="s">
        <v>176</v>
      </c>
      <c r="AW2" s="34" t="s">
        <v>177</v>
      </c>
      <c r="AX2" s="34" t="s">
        <v>178</v>
      </c>
      <c r="AY2" s="34" t="s">
        <v>179</v>
      </c>
      <c r="AZ2" s="34" t="s">
        <v>180</v>
      </c>
      <c r="BA2" s="81" t="s">
        <v>4</v>
      </c>
      <c r="BB2" s="82"/>
      <c r="BC2" s="15" t="s">
        <v>5</v>
      </c>
      <c r="BD2" s="73" t="s">
        <v>181</v>
      </c>
      <c r="BE2" s="74"/>
      <c r="BF2" s="73" t="s">
        <v>182</v>
      </c>
      <c r="BG2" s="74"/>
      <c r="BH2" s="73" t="s">
        <v>183</v>
      </c>
      <c r="BI2" s="74"/>
      <c r="BJ2" s="73" t="s">
        <v>16</v>
      </c>
      <c r="BK2" s="74"/>
      <c r="BL2" s="73" t="s">
        <v>17</v>
      </c>
      <c r="BM2" s="74"/>
      <c r="BN2" s="73" t="s">
        <v>18</v>
      </c>
      <c r="BO2" s="74"/>
      <c r="BP2" s="15" t="s">
        <v>94</v>
      </c>
    </row>
    <row r="3" spans="1:68">
      <c r="A3" s="68" t="s">
        <v>134</v>
      </c>
      <c r="B3" s="69">
        <v>808101</v>
      </c>
      <c r="C3" s="69">
        <v>1</v>
      </c>
      <c r="D3" s="70" t="s">
        <v>209</v>
      </c>
      <c r="E3" s="70" t="s">
        <v>210</v>
      </c>
      <c r="F3" s="35" t="s">
        <v>32</v>
      </c>
      <c r="G3" s="35"/>
      <c r="H3" s="35"/>
      <c r="I3" s="35"/>
      <c r="J3" s="3">
        <v>1</v>
      </c>
      <c r="K3" s="3">
        <v>1</v>
      </c>
      <c r="L3" s="3">
        <v>1</v>
      </c>
      <c r="M3" s="3">
        <v>1</v>
      </c>
      <c r="N3" s="3">
        <v>1</v>
      </c>
      <c r="O3" s="3">
        <v>1</v>
      </c>
      <c r="P3" s="3">
        <v>0</v>
      </c>
      <c r="Q3" s="3">
        <v>1</v>
      </c>
      <c r="R3" s="3">
        <v>1</v>
      </c>
      <c r="S3" s="3">
        <v>0</v>
      </c>
      <c r="T3" s="3">
        <v>1</v>
      </c>
      <c r="U3" s="3">
        <v>1</v>
      </c>
      <c r="V3" s="3">
        <v>2</v>
      </c>
      <c r="W3" s="3">
        <v>0</v>
      </c>
      <c r="X3" s="3">
        <v>1</v>
      </c>
      <c r="Y3" s="3">
        <v>1</v>
      </c>
      <c r="Z3" s="3">
        <v>1</v>
      </c>
      <c r="AA3" s="3">
        <v>0</v>
      </c>
      <c r="AB3" s="3">
        <v>1</v>
      </c>
      <c r="AC3" s="3">
        <v>1</v>
      </c>
      <c r="AD3" s="3">
        <v>1</v>
      </c>
      <c r="AE3" s="3">
        <v>0</v>
      </c>
      <c r="AF3" s="3">
        <v>0</v>
      </c>
      <c r="AG3" s="3">
        <v>1</v>
      </c>
      <c r="AH3" s="3">
        <v>1</v>
      </c>
      <c r="AI3" s="3">
        <v>1</v>
      </c>
      <c r="AJ3" s="3">
        <v>2</v>
      </c>
      <c r="AK3" s="3">
        <v>1</v>
      </c>
      <c r="AL3" s="3">
        <v>1</v>
      </c>
      <c r="AM3" s="3">
        <v>1</v>
      </c>
      <c r="AN3" s="3">
        <v>1</v>
      </c>
      <c r="AO3" s="3">
        <v>1</v>
      </c>
      <c r="AP3" s="3">
        <v>2</v>
      </c>
      <c r="AQ3" s="3">
        <v>0</v>
      </c>
      <c r="AR3" s="3">
        <v>1</v>
      </c>
      <c r="AS3" s="3">
        <v>1</v>
      </c>
      <c r="AT3" s="3">
        <v>1</v>
      </c>
      <c r="AU3" s="3">
        <v>2</v>
      </c>
      <c r="AV3" s="3">
        <v>1</v>
      </c>
      <c r="AW3" s="3">
        <v>1</v>
      </c>
      <c r="AX3" s="3">
        <v>0</v>
      </c>
      <c r="AY3" s="3">
        <v>0</v>
      </c>
      <c r="AZ3" s="3">
        <v>1</v>
      </c>
      <c r="BA3" s="16">
        <f t="shared" ref="BA3:BA45" si="0">IF((COUNTA(J3:AZ3))&gt;0,(SUM(J3:AZ3)), "Tuščias")</f>
        <v>38</v>
      </c>
      <c r="BB3" s="17">
        <f t="shared" ref="BB3:BB45" si="1">IF((COUNTA(J3:AZ3))&gt;0,(BA3/50 ), "Tuščias")</f>
        <v>0.76</v>
      </c>
      <c r="BC3" s="17" t="str">
        <f t="shared" ref="BC3:BC34" si="2">IF(BA3&lt;=10,"Nepatenkinamas",IF(BA3&lt;=23,"Patenkinamas", IF(BA3&lt;=39,"Pagrindinis", IF(BA3&lt;=50, "Aukštesnysis", "Neatliko")) ))</f>
        <v>Pagrindinis</v>
      </c>
      <c r="BD3" s="16">
        <f t="shared" ref="BD3:BD45" si="3">IF((COUNTA(J3:AZ3))&gt;0,(J3+K3+L3+M3+N3+O3+R3+S3+T3+V3+W3+Y3+AA3+AB3+AG3+AI3+AP3+AX3), "Tuščias")</f>
        <v>16</v>
      </c>
      <c r="BE3" s="17">
        <f t="shared" ref="BE3:BE45" si="4">IF((COUNTA(J3:AZ3))&gt;0,(BD3/20), "Tuščias")</f>
        <v>0.8</v>
      </c>
      <c r="BF3" s="16">
        <f t="shared" ref="BF3:BF45" si="5">IF((COUNTA(J3:AZ3))&gt;0,(P3+Q3+X3+Z3+AC3+AD3+AE3+AF3), "Tuščias")</f>
        <v>5</v>
      </c>
      <c r="BG3" s="17">
        <f t="shared" ref="BG3:BG45" si="6">IF((COUNTA(J3:AZ3))&gt;0,(BF3/8), "Tuščias")</f>
        <v>0.625</v>
      </c>
      <c r="BH3" s="16">
        <f t="shared" ref="BH3:BH45" si="7">IF((COUNTA(J3:AZ3))&gt;0,(U3+AH3+AJ3+AK3+AL3+AM3+AN3+AO3+AQ3+AR3+AS3+AT3+AU3+AV3+AW3+AY3+AZ3), "Tuščias")</f>
        <v>17</v>
      </c>
      <c r="BI3" s="17">
        <f t="shared" ref="BI3:BI45" si="8">IF((COUNTA(J3:AZ3))&gt;0,(BH3/22), "Tuščias")</f>
        <v>0.77272727272727271</v>
      </c>
      <c r="BJ3" s="16">
        <f t="shared" ref="BJ3:BJ45" si="9" xml:space="preserve"> IF((COUNTA(J3:AZ3))&gt;0,(J3+K3+L3+M3+N3+O3+Q3+S3+T3+Y3+AA3+AP3+AW3), "Tuščias")</f>
        <v>12</v>
      </c>
      <c r="BK3" s="17">
        <f t="shared" ref="BK3:BK45" si="10">IF((COUNTA(J3:AZ3))&gt;0,(BJ3/15), "Tuščias")</f>
        <v>0.8</v>
      </c>
      <c r="BL3" s="16">
        <f t="shared" ref="BL3:BL45" si="11">IF((COUNTA(J3:AZ3))&gt;0,(P3+R3+U3+V3+W3+X3+Z3+AD3+AE3+AF3+AG3+AH3+AI3+AJ3+AK3+AM3+AN3+AQ3+AR3+AT3+AU3+AV3), "Tuščias")</f>
        <v>20</v>
      </c>
      <c r="BM3" s="17">
        <f t="shared" ref="BM3:BM45" si="12">IF((COUNTA(J3:AZ3))&gt;0,(BL3/26), "Tuščias")</f>
        <v>0.76923076923076927</v>
      </c>
      <c r="BN3" s="16">
        <f t="shared" ref="BN3:BN45" si="13">IF((COUNTA(J3:AZ3))&gt;0,(AB3+AC3+AL3+AO3+AS3+AX3+AY3+AZ3), "Tuščias")</f>
        <v>6</v>
      </c>
      <c r="BO3" s="17">
        <f t="shared" ref="BO3:BO45" si="14">IF((COUNTA(J3:AZ3))&gt;0,(BN3/9), "Tuščias")</f>
        <v>0.66666666666666663</v>
      </c>
      <c r="BP3" s="16">
        <f>IF(BA3&lt;=11,1,IF(BA3&lt;=17,2, IF(BA3&lt;=21,3, IF(BA3&lt;=24,4,  IF(BA3&lt;=27,5,  IF(BA3&lt;=30,6,  IF(BA3&lt;=33,7,  IF(BA3&lt;=36,8,  IF(BA3&lt;=39,9,  IF(BA3&lt;=50,10, "Tuščias"))))))))))</f>
        <v>9</v>
      </c>
    </row>
    <row r="4" spans="1:68">
      <c r="A4" s="68" t="s">
        <v>134</v>
      </c>
      <c r="B4" s="69">
        <v>808102</v>
      </c>
      <c r="C4" s="69">
        <v>2</v>
      </c>
      <c r="D4" s="70" t="s">
        <v>211</v>
      </c>
      <c r="E4" s="70" t="s">
        <v>212</v>
      </c>
      <c r="F4" s="35" t="s">
        <v>36</v>
      </c>
      <c r="G4" s="35"/>
      <c r="H4" s="35"/>
      <c r="I4" s="35"/>
      <c r="J4" s="3">
        <v>1</v>
      </c>
      <c r="K4" s="3">
        <v>1</v>
      </c>
      <c r="L4" s="3">
        <v>1</v>
      </c>
      <c r="M4" s="3">
        <v>1</v>
      </c>
      <c r="N4" s="3">
        <v>1</v>
      </c>
      <c r="O4" s="3">
        <v>1</v>
      </c>
      <c r="P4" s="3">
        <v>1</v>
      </c>
      <c r="Q4" s="3">
        <v>1</v>
      </c>
      <c r="R4" s="3">
        <v>1</v>
      </c>
      <c r="S4" s="3">
        <v>1</v>
      </c>
      <c r="T4" s="3">
        <v>1</v>
      </c>
      <c r="U4" s="3">
        <v>1</v>
      </c>
      <c r="V4" s="3">
        <v>2</v>
      </c>
      <c r="W4" s="3">
        <v>0</v>
      </c>
      <c r="X4" s="3">
        <v>1</v>
      </c>
      <c r="Y4" s="3">
        <v>0</v>
      </c>
      <c r="Z4" s="3">
        <v>0</v>
      </c>
      <c r="AA4" s="3">
        <v>0</v>
      </c>
      <c r="AB4" s="3">
        <v>1</v>
      </c>
      <c r="AC4" s="3">
        <v>0</v>
      </c>
      <c r="AD4" s="3">
        <v>1</v>
      </c>
      <c r="AE4" s="3">
        <v>1</v>
      </c>
      <c r="AF4" s="3">
        <v>0</v>
      </c>
      <c r="AG4" s="3">
        <v>1</v>
      </c>
      <c r="AH4" s="3">
        <v>1</v>
      </c>
      <c r="AI4" s="3">
        <v>1</v>
      </c>
      <c r="AJ4" s="3">
        <v>2</v>
      </c>
      <c r="AK4" s="3">
        <v>0</v>
      </c>
      <c r="AL4" s="3">
        <v>0</v>
      </c>
      <c r="AM4" s="3">
        <v>1</v>
      </c>
      <c r="AN4" s="3">
        <v>1</v>
      </c>
      <c r="AO4" s="3">
        <v>1</v>
      </c>
      <c r="AP4" s="3">
        <v>2</v>
      </c>
      <c r="AQ4" s="3">
        <v>0</v>
      </c>
      <c r="AR4" s="3">
        <v>1</v>
      </c>
      <c r="AS4" s="3">
        <v>1</v>
      </c>
      <c r="AT4" s="3">
        <v>0</v>
      </c>
      <c r="AU4" s="3">
        <v>2</v>
      </c>
      <c r="AV4" s="3">
        <v>1</v>
      </c>
      <c r="AW4" s="3">
        <v>2</v>
      </c>
      <c r="AX4" s="3">
        <v>0</v>
      </c>
      <c r="AY4" s="3">
        <v>1</v>
      </c>
      <c r="AZ4" s="3">
        <v>1</v>
      </c>
      <c r="BA4" s="16">
        <f t="shared" si="0"/>
        <v>37</v>
      </c>
      <c r="BB4" s="17">
        <f t="shared" si="1"/>
        <v>0.74</v>
      </c>
      <c r="BC4" s="17" t="str">
        <f t="shared" si="2"/>
        <v>Pagrindinis</v>
      </c>
      <c r="BD4" s="16">
        <f t="shared" si="3"/>
        <v>16</v>
      </c>
      <c r="BE4" s="17">
        <f t="shared" si="4"/>
        <v>0.8</v>
      </c>
      <c r="BF4" s="16">
        <f t="shared" si="5"/>
        <v>5</v>
      </c>
      <c r="BG4" s="17">
        <f t="shared" si="6"/>
        <v>0.625</v>
      </c>
      <c r="BH4" s="16">
        <f t="shared" si="7"/>
        <v>16</v>
      </c>
      <c r="BI4" s="17">
        <f t="shared" si="8"/>
        <v>0.72727272727272729</v>
      </c>
      <c r="BJ4" s="16">
        <f t="shared" si="9"/>
        <v>13</v>
      </c>
      <c r="BK4" s="17">
        <f t="shared" si="10"/>
        <v>0.8666666666666667</v>
      </c>
      <c r="BL4" s="16">
        <f t="shared" si="11"/>
        <v>19</v>
      </c>
      <c r="BM4" s="17">
        <f t="shared" si="12"/>
        <v>0.73076923076923073</v>
      </c>
      <c r="BN4" s="16">
        <f t="shared" si="13"/>
        <v>5</v>
      </c>
      <c r="BO4" s="17">
        <f t="shared" si="14"/>
        <v>0.55555555555555558</v>
      </c>
      <c r="BP4" s="16">
        <f t="shared" ref="BP4:BP45" si="15">IF(BA4&lt;=11,1,IF(BA4&lt;=17,2, IF(BA4&lt;=21,3, IF(BA4&lt;=24,4,  IF(BA4&lt;=27,5,  IF(BA4&lt;=30,6,  IF(BA4&lt;=33,7,  IF(BA4&lt;=36,8,  IF(BA4&lt;=39,9,  IF(BA4&lt;=50,10, "Tuščias"))))))))))</f>
        <v>9</v>
      </c>
    </row>
    <row r="5" spans="1:68">
      <c r="A5" s="68" t="s">
        <v>134</v>
      </c>
      <c r="B5" s="69">
        <v>808103</v>
      </c>
      <c r="C5" s="69">
        <v>3</v>
      </c>
      <c r="D5" s="70" t="s">
        <v>213</v>
      </c>
      <c r="E5" s="70" t="s">
        <v>214</v>
      </c>
      <c r="F5" s="35" t="s">
        <v>36</v>
      </c>
      <c r="G5" s="35"/>
      <c r="H5" s="35"/>
      <c r="I5" s="35"/>
      <c r="J5" s="3">
        <v>1</v>
      </c>
      <c r="K5" s="3">
        <v>1</v>
      </c>
      <c r="L5" s="3">
        <v>1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1</v>
      </c>
      <c r="AJ5" s="3">
        <v>2</v>
      </c>
      <c r="AK5" s="3">
        <v>0</v>
      </c>
      <c r="AL5" s="3">
        <v>1</v>
      </c>
      <c r="AM5" s="3">
        <v>1</v>
      </c>
      <c r="AN5" s="3">
        <v>0</v>
      </c>
      <c r="AO5" s="3">
        <v>0</v>
      </c>
      <c r="AP5" s="3">
        <v>1</v>
      </c>
      <c r="AQ5" s="3">
        <v>0</v>
      </c>
      <c r="AR5" s="3">
        <v>1</v>
      </c>
      <c r="AS5" s="3">
        <v>0</v>
      </c>
      <c r="AT5" s="3">
        <v>1</v>
      </c>
      <c r="AU5" s="3">
        <v>1</v>
      </c>
      <c r="AV5" s="3">
        <v>1</v>
      </c>
      <c r="AW5" s="3">
        <v>1</v>
      </c>
      <c r="AX5" s="3">
        <v>0</v>
      </c>
      <c r="AY5" s="3">
        <v>1</v>
      </c>
      <c r="AZ5" s="3">
        <v>0</v>
      </c>
      <c r="BA5" s="16">
        <f t="shared" si="0"/>
        <v>21</v>
      </c>
      <c r="BB5" s="17">
        <f t="shared" si="1"/>
        <v>0.42</v>
      </c>
      <c r="BC5" s="17" t="str">
        <f t="shared" si="2"/>
        <v>Patenkinamas</v>
      </c>
      <c r="BD5" s="16">
        <f t="shared" si="3"/>
        <v>9</v>
      </c>
      <c r="BE5" s="17">
        <f t="shared" si="4"/>
        <v>0.45</v>
      </c>
      <c r="BF5" s="16">
        <f t="shared" si="5"/>
        <v>2</v>
      </c>
      <c r="BG5" s="17">
        <f t="shared" si="6"/>
        <v>0.25</v>
      </c>
      <c r="BH5" s="16">
        <f t="shared" si="7"/>
        <v>10</v>
      </c>
      <c r="BI5" s="17">
        <f t="shared" si="8"/>
        <v>0.45454545454545453</v>
      </c>
      <c r="BJ5" s="16">
        <f t="shared" si="9"/>
        <v>9</v>
      </c>
      <c r="BK5" s="17">
        <f t="shared" si="10"/>
        <v>0.6</v>
      </c>
      <c r="BL5" s="16">
        <f t="shared" si="11"/>
        <v>10</v>
      </c>
      <c r="BM5" s="17">
        <f t="shared" si="12"/>
        <v>0.38461538461538464</v>
      </c>
      <c r="BN5" s="16">
        <f t="shared" si="13"/>
        <v>2</v>
      </c>
      <c r="BO5" s="17">
        <f t="shared" si="14"/>
        <v>0.22222222222222221</v>
      </c>
      <c r="BP5" s="16">
        <f t="shared" si="15"/>
        <v>3</v>
      </c>
    </row>
    <row r="6" spans="1:68">
      <c r="A6" s="68" t="s">
        <v>134</v>
      </c>
      <c r="B6" s="69">
        <v>808104</v>
      </c>
      <c r="C6" s="69">
        <v>4</v>
      </c>
      <c r="D6" s="70" t="s">
        <v>215</v>
      </c>
      <c r="E6" s="70" t="s">
        <v>216</v>
      </c>
      <c r="F6" s="35" t="s">
        <v>32</v>
      </c>
      <c r="G6" s="35"/>
      <c r="H6" s="35"/>
      <c r="I6" s="35"/>
      <c r="J6" s="3">
        <v>1</v>
      </c>
      <c r="K6" s="3">
        <v>1</v>
      </c>
      <c r="L6" s="3">
        <v>1</v>
      </c>
      <c r="M6" s="3">
        <v>1</v>
      </c>
      <c r="N6" s="3">
        <v>0</v>
      </c>
      <c r="O6" s="3">
        <v>0</v>
      </c>
      <c r="P6" s="3">
        <v>1</v>
      </c>
      <c r="Q6" s="3">
        <v>1</v>
      </c>
      <c r="R6" s="3">
        <v>0</v>
      </c>
      <c r="S6" s="3">
        <v>0</v>
      </c>
      <c r="T6" s="3">
        <v>1</v>
      </c>
      <c r="U6" s="3">
        <v>0</v>
      </c>
      <c r="V6" s="3">
        <v>2</v>
      </c>
      <c r="W6" s="3">
        <v>0</v>
      </c>
      <c r="X6" s="3">
        <v>0</v>
      </c>
      <c r="Y6" s="3">
        <v>0</v>
      </c>
      <c r="Z6" s="3">
        <v>1</v>
      </c>
      <c r="AA6" s="3">
        <v>0</v>
      </c>
      <c r="AB6" s="3">
        <v>1</v>
      </c>
      <c r="AC6" s="3">
        <v>0</v>
      </c>
      <c r="AD6" s="3">
        <v>0</v>
      </c>
      <c r="AE6" s="3">
        <v>1</v>
      </c>
      <c r="AF6" s="3">
        <v>0</v>
      </c>
      <c r="AG6" s="3">
        <v>1</v>
      </c>
      <c r="AH6" s="3">
        <v>1</v>
      </c>
      <c r="AI6" s="3">
        <v>1</v>
      </c>
      <c r="AJ6" s="3">
        <v>2</v>
      </c>
      <c r="AK6" s="3">
        <v>1</v>
      </c>
      <c r="AL6" s="3">
        <v>1</v>
      </c>
      <c r="AM6" s="3">
        <v>1</v>
      </c>
      <c r="AN6" s="3">
        <v>1</v>
      </c>
      <c r="AO6" s="3">
        <v>1</v>
      </c>
      <c r="AP6" s="3">
        <v>1</v>
      </c>
      <c r="AQ6" s="3">
        <v>0</v>
      </c>
      <c r="AR6" s="3">
        <v>1</v>
      </c>
      <c r="AS6" s="3">
        <v>0</v>
      </c>
      <c r="AT6" s="3">
        <v>0</v>
      </c>
      <c r="AU6" s="3">
        <v>1</v>
      </c>
      <c r="AV6" s="3">
        <v>0</v>
      </c>
      <c r="AW6" s="3">
        <v>1</v>
      </c>
      <c r="AX6" s="3">
        <v>0</v>
      </c>
      <c r="AY6" s="3">
        <v>1</v>
      </c>
      <c r="AZ6" s="3">
        <v>1</v>
      </c>
      <c r="BA6" s="16">
        <f t="shared" si="0"/>
        <v>28</v>
      </c>
      <c r="BB6" s="17">
        <f t="shared" si="1"/>
        <v>0.56000000000000005</v>
      </c>
      <c r="BC6" s="17" t="str">
        <f t="shared" si="2"/>
        <v>Pagrindinis</v>
      </c>
      <c r="BD6" s="16">
        <f t="shared" si="3"/>
        <v>11</v>
      </c>
      <c r="BE6" s="17">
        <f t="shared" si="4"/>
        <v>0.55000000000000004</v>
      </c>
      <c r="BF6" s="16">
        <f t="shared" si="5"/>
        <v>4</v>
      </c>
      <c r="BG6" s="17">
        <f t="shared" si="6"/>
        <v>0.5</v>
      </c>
      <c r="BH6" s="16">
        <f t="shared" si="7"/>
        <v>13</v>
      </c>
      <c r="BI6" s="17">
        <f t="shared" si="8"/>
        <v>0.59090909090909094</v>
      </c>
      <c r="BJ6" s="16">
        <f t="shared" si="9"/>
        <v>8</v>
      </c>
      <c r="BK6" s="17">
        <f t="shared" si="10"/>
        <v>0.53333333333333333</v>
      </c>
      <c r="BL6" s="16">
        <f t="shared" si="11"/>
        <v>15</v>
      </c>
      <c r="BM6" s="17">
        <f t="shared" si="12"/>
        <v>0.57692307692307687</v>
      </c>
      <c r="BN6" s="16">
        <f t="shared" si="13"/>
        <v>5</v>
      </c>
      <c r="BO6" s="17">
        <f t="shared" si="14"/>
        <v>0.55555555555555558</v>
      </c>
      <c r="BP6" s="16">
        <f t="shared" si="15"/>
        <v>6</v>
      </c>
    </row>
    <row r="7" spans="1:68">
      <c r="A7" s="68" t="s">
        <v>134</v>
      </c>
      <c r="B7" s="69">
        <v>808105</v>
      </c>
      <c r="C7" s="69">
        <v>5</v>
      </c>
      <c r="D7" s="70" t="s">
        <v>120</v>
      </c>
      <c r="E7" s="70" t="s">
        <v>217</v>
      </c>
      <c r="F7" s="35" t="s">
        <v>36</v>
      </c>
      <c r="G7" s="35"/>
      <c r="H7" s="35"/>
      <c r="I7" s="35"/>
      <c r="J7" s="3">
        <v>1</v>
      </c>
      <c r="K7" s="3">
        <v>1</v>
      </c>
      <c r="L7" s="3">
        <v>0</v>
      </c>
      <c r="M7" s="3">
        <v>1</v>
      </c>
      <c r="N7" s="3">
        <v>1</v>
      </c>
      <c r="O7" s="3">
        <v>0</v>
      </c>
      <c r="P7" s="3">
        <v>1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2</v>
      </c>
      <c r="W7" s="3">
        <v>0</v>
      </c>
      <c r="X7" s="3">
        <v>0</v>
      </c>
      <c r="Y7" s="3">
        <v>0</v>
      </c>
      <c r="Z7" s="3">
        <v>1</v>
      </c>
      <c r="AA7" s="3">
        <v>0</v>
      </c>
      <c r="AB7" s="3">
        <v>0</v>
      </c>
      <c r="AC7" s="3">
        <v>0</v>
      </c>
      <c r="AD7" s="3">
        <v>1</v>
      </c>
      <c r="AE7" s="3">
        <v>0</v>
      </c>
      <c r="AF7" s="3">
        <v>0</v>
      </c>
      <c r="AG7" s="3">
        <v>1</v>
      </c>
      <c r="AH7" s="3">
        <v>0</v>
      </c>
      <c r="AI7" s="3">
        <v>1</v>
      </c>
      <c r="AJ7" s="3">
        <v>2</v>
      </c>
      <c r="AK7" s="3">
        <v>0</v>
      </c>
      <c r="AL7" s="3">
        <v>1</v>
      </c>
      <c r="AM7" s="3">
        <v>1</v>
      </c>
      <c r="AN7" s="3">
        <v>0</v>
      </c>
      <c r="AO7" s="3">
        <v>0</v>
      </c>
      <c r="AP7" s="3">
        <v>0</v>
      </c>
      <c r="AQ7" s="3">
        <v>0</v>
      </c>
      <c r="AR7" s="3">
        <v>1</v>
      </c>
      <c r="AS7" s="3">
        <v>0</v>
      </c>
      <c r="AT7" s="3">
        <v>0</v>
      </c>
      <c r="AU7" s="3">
        <v>0</v>
      </c>
      <c r="AV7" s="3">
        <v>0</v>
      </c>
      <c r="AW7" s="3">
        <v>1</v>
      </c>
      <c r="AX7" s="3">
        <v>0</v>
      </c>
      <c r="AY7" s="3">
        <v>0</v>
      </c>
      <c r="AZ7" s="3">
        <v>1</v>
      </c>
      <c r="BA7" s="16">
        <f t="shared" si="0"/>
        <v>18</v>
      </c>
      <c r="BB7" s="17">
        <f t="shared" si="1"/>
        <v>0.36</v>
      </c>
      <c r="BC7" s="17" t="str">
        <f t="shared" si="2"/>
        <v>Patenkinamas</v>
      </c>
      <c r="BD7" s="16">
        <f t="shared" si="3"/>
        <v>8</v>
      </c>
      <c r="BE7" s="17">
        <f t="shared" si="4"/>
        <v>0.4</v>
      </c>
      <c r="BF7" s="16">
        <f t="shared" si="5"/>
        <v>3</v>
      </c>
      <c r="BG7" s="17">
        <f t="shared" si="6"/>
        <v>0.375</v>
      </c>
      <c r="BH7" s="16">
        <f t="shared" si="7"/>
        <v>7</v>
      </c>
      <c r="BI7" s="17">
        <f t="shared" si="8"/>
        <v>0.31818181818181818</v>
      </c>
      <c r="BJ7" s="16">
        <f t="shared" si="9"/>
        <v>5</v>
      </c>
      <c r="BK7" s="17">
        <f t="shared" si="10"/>
        <v>0.33333333333333331</v>
      </c>
      <c r="BL7" s="16">
        <f t="shared" si="11"/>
        <v>11</v>
      </c>
      <c r="BM7" s="17">
        <f t="shared" si="12"/>
        <v>0.42307692307692307</v>
      </c>
      <c r="BN7" s="16">
        <f t="shared" si="13"/>
        <v>2</v>
      </c>
      <c r="BO7" s="17">
        <f t="shared" si="14"/>
        <v>0.22222222222222221</v>
      </c>
      <c r="BP7" s="16">
        <f t="shared" si="15"/>
        <v>3</v>
      </c>
    </row>
    <row r="8" spans="1:68">
      <c r="A8" s="68" t="s">
        <v>134</v>
      </c>
      <c r="B8" s="69">
        <v>808106</v>
      </c>
      <c r="C8" s="69">
        <v>6</v>
      </c>
      <c r="D8" s="70" t="s">
        <v>37</v>
      </c>
      <c r="E8" s="70" t="s">
        <v>217</v>
      </c>
      <c r="F8" s="35" t="s">
        <v>36</v>
      </c>
      <c r="G8" s="35"/>
      <c r="H8" s="35"/>
      <c r="I8" s="35"/>
      <c r="J8" s="3">
        <v>1</v>
      </c>
      <c r="K8" s="3">
        <v>1</v>
      </c>
      <c r="L8" s="3">
        <v>1</v>
      </c>
      <c r="M8" s="3">
        <v>1</v>
      </c>
      <c r="N8" s="3">
        <v>1</v>
      </c>
      <c r="O8" s="3">
        <v>1</v>
      </c>
      <c r="P8" s="3">
        <v>1</v>
      </c>
      <c r="Q8" s="3">
        <v>0</v>
      </c>
      <c r="R8" s="3">
        <v>0</v>
      </c>
      <c r="S8" s="3">
        <v>1</v>
      </c>
      <c r="T8" s="3">
        <v>1</v>
      </c>
      <c r="U8" s="3">
        <v>1</v>
      </c>
      <c r="V8" s="3">
        <v>2</v>
      </c>
      <c r="W8" s="3">
        <v>0</v>
      </c>
      <c r="X8" s="3">
        <v>1</v>
      </c>
      <c r="Y8" s="3">
        <v>1</v>
      </c>
      <c r="Z8" s="3">
        <v>1</v>
      </c>
      <c r="AA8" s="3">
        <v>0</v>
      </c>
      <c r="AB8" s="3">
        <v>1</v>
      </c>
      <c r="AC8" s="3">
        <v>0</v>
      </c>
      <c r="AD8" s="3">
        <v>1</v>
      </c>
      <c r="AE8" s="3">
        <v>1</v>
      </c>
      <c r="AF8" s="3">
        <v>1</v>
      </c>
      <c r="AG8" s="3">
        <v>0</v>
      </c>
      <c r="AH8" s="3">
        <v>1</v>
      </c>
      <c r="AI8" s="3">
        <v>1</v>
      </c>
      <c r="AJ8" s="3">
        <v>2</v>
      </c>
      <c r="AK8" s="3">
        <v>1</v>
      </c>
      <c r="AL8" s="3">
        <v>1</v>
      </c>
      <c r="AM8" s="3">
        <v>1</v>
      </c>
      <c r="AN8" s="3">
        <v>1</v>
      </c>
      <c r="AO8" s="3">
        <v>1</v>
      </c>
      <c r="AP8" s="3">
        <v>2</v>
      </c>
      <c r="AQ8" s="3">
        <v>1</v>
      </c>
      <c r="AR8" s="3">
        <v>1</v>
      </c>
      <c r="AS8" s="3">
        <v>1</v>
      </c>
      <c r="AT8" s="3">
        <v>1</v>
      </c>
      <c r="AU8" s="3">
        <v>1</v>
      </c>
      <c r="AV8" s="3">
        <v>1</v>
      </c>
      <c r="AW8" s="3">
        <v>1</v>
      </c>
      <c r="AX8" s="3">
        <v>0</v>
      </c>
      <c r="AY8" s="3">
        <v>0</v>
      </c>
      <c r="AZ8" s="3">
        <v>1</v>
      </c>
      <c r="BA8" s="16">
        <f t="shared" si="0"/>
        <v>38</v>
      </c>
      <c r="BB8" s="17">
        <f t="shared" si="1"/>
        <v>0.76</v>
      </c>
      <c r="BC8" s="17" t="str">
        <f t="shared" si="2"/>
        <v>Pagrindinis</v>
      </c>
      <c r="BD8" s="16">
        <f t="shared" si="3"/>
        <v>15</v>
      </c>
      <c r="BE8" s="17">
        <f t="shared" si="4"/>
        <v>0.75</v>
      </c>
      <c r="BF8" s="16">
        <f t="shared" si="5"/>
        <v>6</v>
      </c>
      <c r="BG8" s="17">
        <f t="shared" si="6"/>
        <v>0.75</v>
      </c>
      <c r="BH8" s="16">
        <f t="shared" si="7"/>
        <v>17</v>
      </c>
      <c r="BI8" s="17">
        <f t="shared" si="8"/>
        <v>0.77272727272727271</v>
      </c>
      <c r="BJ8" s="16">
        <f t="shared" si="9"/>
        <v>12</v>
      </c>
      <c r="BK8" s="17">
        <f t="shared" si="10"/>
        <v>0.8</v>
      </c>
      <c r="BL8" s="16">
        <f t="shared" si="11"/>
        <v>21</v>
      </c>
      <c r="BM8" s="17">
        <f t="shared" si="12"/>
        <v>0.80769230769230771</v>
      </c>
      <c r="BN8" s="16">
        <f t="shared" si="13"/>
        <v>5</v>
      </c>
      <c r="BO8" s="17">
        <f t="shared" si="14"/>
        <v>0.55555555555555558</v>
      </c>
      <c r="BP8" s="16">
        <f t="shared" si="15"/>
        <v>9</v>
      </c>
    </row>
    <row r="9" spans="1:68">
      <c r="A9" s="68" t="s">
        <v>134</v>
      </c>
      <c r="B9" s="69">
        <v>808107</v>
      </c>
      <c r="C9" s="69">
        <v>7</v>
      </c>
      <c r="D9" s="70" t="s">
        <v>218</v>
      </c>
      <c r="E9" s="70" t="s">
        <v>219</v>
      </c>
      <c r="F9" s="35" t="s">
        <v>32</v>
      </c>
      <c r="G9" s="35"/>
      <c r="H9" s="35"/>
      <c r="I9" s="35"/>
      <c r="J9" s="3">
        <v>1</v>
      </c>
      <c r="K9" s="3">
        <v>1</v>
      </c>
      <c r="L9" s="3">
        <v>1</v>
      </c>
      <c r="M9" s="3">
        <v>1</v>
      </c>
      <c r="N9" s="3">
        <v>1</v>
      </c>
      <c r="O9" s="3">
        <v>1</v>
      </c>
      <c r="P9" s="3">
        <v>0</v>
      </c>
      <c r="Q9" s="3">
        <v>1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1</v>
      </c>
      <c r="X9" s="3">
        <v>0</v>
      </c>
      <c r="Y9" s="3">
        <v>1</v>
      </c>
      <c r="Z9" s="3">
        <v>1</v>
      </c>
      <c r="AA9" s="3">
        <v>0</v>
      </c>
      <c r="AB9" s="3">
        <v>1</v>
      </c>
      <c r="AC9" s="3">
        <v>1</v>
      </c>
      <c r="AD9" s="3">
        <v>0</v>
      </c>
      <c r="AE9" s="3">
        <v>0</v>
      </c>
      <c r="AF9" s="3">
        <v>1</v>
      </c>
      <c r="AG9" s="3">
        <v>1</v>
      </c>
      <c r="AH9" s="3">
        <v>0</v>
      </c>
      <c r="AI9" s="3">
        <v>1</v>
      </c>
      <c r="AJ9" s="3">
        <v>1</v>
      </c>
      <c r="AK9" s="3">
        <v>0</v>
      </c>
      <c r="AL9" s="3">
        <v>1</v>
      </c>
      <c r="AM9" s="3">
        <v>1</v>
      </c>
      <c r="AN9" s="3">
        <v>1</v>
      </c>
      <c r="AO9" s="3">
        <v>1</v>
      </c>
      <c r="AP9" s="3">
        <v>2</v>
      </c>
      <c r="AQ9" s="3">
        <v>0</v>
      </c>
      <c r="AR9" s="3">
        <v>0</v>
      </c>
      <c r="AS9" s="3">
        <v>1</v>
      </c>
      <c r="AT9" s="3">
        <v>0</v>
      </c>
      <c r="AU9" s="3">
        <v>2</v>
      </c>
      <c r="AV9" s="3">
        <v>0</v>
      </c>
      <c r="AW9" s="3">
        <v>0</v>
      </c>
      <c r="AX9" s="3">
        <v>0</v>
      </c>
      <c r="AY9" s="3">
        <v>1</v>
      </c>
      <c r="AZ9" s="3">
        <v>1</v>
      </c>
      <c r="BA9" s="16">
        <f t="shared" si="0"/>
        <v>27</v>
      </c>
      <c r="BB9" s="17">
        <f t="shared" si="1"/>
        <v>0.54</v>
      </c>
      <c r="BC9" s="17" t="str">
        <f t="shared" si="2"/>
        <v>Pagrindinis</v>
      </c>
      <c r="BD9" s="16">
        <f t="shared" si="3"/>
        <v>13</v>
      </c>
      <c r="BE9" s="17">
        <f t="shared" si="4"/>
        <v>0.65</v>
      </c>
      <c r="BF9" s="16">
        <f t="shared" si="5"/>
        <v>4</v>
      </c>
      <c r="BG9" s="17">
        <f t="shared" si="6"/>
        <v>0.5</v>
      </c>
      <c r="BH9" s="16">
        <f t="shared" si="7"/>
        <v>10</v>
      </c>
      <c r="BI9" s="17">
        <f t="shared" si="8"/>
        <v>0.45454545454545453</v>
      </c>
      <c r="BJ9" s="16">
        <f t="shared" si="9"/>
        <v>10</v>
      </c>
      <c r="BK9" s="17">
        <f t="shared" si="10"/>
        <v>0.66666666666666663</v>
      </c>
      <c r="BL9" s="16">
        <f t="shared" si="11"/>
        <v>10</v>
      </c>
      <c r="BM9" s="17">
        <f t="shared" si="12"/>
        <v>0.38461538461538464</v>
      </c>
      <c r="BN9" s="16">
        <f t="shared" si="13"/>
        <v>7</v>
      </c>
      <c r="BO9" s="17">
        <f t="shared" si="14"/>
        <v>0.77777777777777779</v>
      </c>
      <c r="BP9" s="16">
        <f t="shared" si="15"/>
        <v>5</v>
      </c>
    </row>
    <row r="10" spans="1:68">
      <c r="A10" s="68" t="s">
        <v>134</v>
      </c>
      <c r="B10" s="69">
        <v>808108</v>
      </c>
      <c r="C10" s="69">
        <v>8</v>
      </c>
      <c r="D10" s="70" t="s">
        <v>220</v>
      </c>
      <c r="E10" s="70" t="s">
        <v>221</v>
      </c>
      <c r="F10" s="35" t="s">
        <v>36</v>
      </c>
      <c r="G10" s="35"/>
      <c r="H10" s="35"/>
      <c r="I10" s="35"/>
      <c r="J10" s="3">
        <v>1</v>
      </c>
      <c r="K10" s="3">
        <v>1</v>
      </c>
      <c r="L10" s="3">
        <v>1</v>
      </c>
      <c r="M10" s="3">
        <v>1</v>
      </c>
      <c r="N10" s="3">
        <v>1</v>
      </c>
      <c r="O10" s="3">
        <v>1</v>
      </c>
      <c r="P10" s="3">
        <v>1</v>
      </c>
      <c r="Q10" s="3">
        <v>0</v>
      </c>
      <c r="R10" s="3">
        <v>1</v>
      </c>
      <c r="S10" s="3">
        <v>1</v>
      </c>
      <c r="T10" s="3">
        <v>1</v>
      </c>
      <c r="U10" s="3">
        <v>1</v>
      </c>
      <c r="V10" s="3">
        <v>2</v>
      </c>
      <c r="W10" s="3">
        <v>1</v>
      </c>
      <c r="X10" s="3">
        <v>1</v>
      </c>
      <c r="Y10" s="3">
        <v>1</v>
      </c>
      <c r="Z10" s="3">
        <v>1</v>
      </c>
      <c r="AA10" s="3">
        <v>0</v>
      </c>
      <c r="AB10" s="3">
        <v>1</v>
      </c>
      <c r="AC10" s="3">
        <v>1</v>
      </c>
      <c r="AD10" s="3">
        <v>1</v>
      </c>
      <c r="AE10" s="3">
        <v>1</v>
      </c>
      <c r="AF10" s="3">
        <v>0</v>
      </c>
      <c r="AG10" s="3">
        <v>0</v>
      </c>
      <c r="AH10" s="3">
        <v>1</v>
      </c>
      <c r="AI10" s="3">
        <v>1</v>
      </c>
      <c r="AJ10" s="3">
        <v>2</v>
      </c>
      <c r="AK10" s="3">
        <v>1</v>
      </c>
      <c r="AL10" s="3">
        <v>1</v>
      </c>
      <c r="AM10" s="3">
        <v>1</v>
      </c>
      <c r="AN10" s="3">
        <v>1</v>
      </c>
      <c r="AO10" s="3">
        <v>1</v>
      </c>
      <c r="AP10" s="3">
        <v>2</v>
      </c>
      <c r="AQ10" s="3">
        <v>1</v>
      </c>
      <c r="AR10" s="3">
        <v>1</v>
      </c>
      <c r="AS10" s="3">
        <v>1</v>
      </c>
      <c r="AT10" s="3">
        <v>1</v>
      </c>
      <c r="AU10" s="3">
        <v>1</v>
      </c>
      <c r="AV10" s="3">
        <v>0</v>
      </c>
      <c r="AW10" s="3">
        <v>0</v>
      </c>
      <c r="AX10" s="3">
        <v>0</v>
      </c>
      <c r="AY10" s="3">
        <v>1</v>
      </c>
      <c r="AZ10" s="3">
        <v>2</v>
      </c>
      <c r="BA10" s="16">
        <f t="shared" si="0"/>
        <v>40</v>
      </c>
      <c r="BB10" s="17">
        <f t="shared" si="1"/>
        <v>0.8</v>
      </c>
      <c r="BC10" s="17" t="str">
        <f t="shared" si="2"/>
        <v>Aukštesnysis</v>
      </c>
      <c r="BD10" s="16">
        <f t="shared" si="3"/>
        <v>17</v>
      </c>
      <c r="BE10" s="17">
        <f t="shared" si="4"/>
        <v>0.85</v>
      </c>
      <c r="BF10" s="16">
        <f t="shared" si="5"/>
        <v>6</v>
      </c>
      <c r="BG10" s="17">
        <f t="shared" si="6"/>
        <v>0.75</v>
      </c>
      <c r="BH10" s="16">
        <f t="shared" si="7"/>
        <v>17</v>
      </c>
      <c r="BI10" s="17">
        <f t="shared" si="8"/>
        <v>0.77272727272727271</v>
      </c>
      <c r="BJ10" s="16">
        <f t="shared" si="9"/>
        <v>11</v>
      </c>
      <c r="BK10" s="17">
        <f t="shared" si="10"/>
        <v>0.73333333333333328</v>
      </c>
      <c r="BL10" s="16">
        <f t="shared" si="11"/>
        <v>21</v>
      </c>
      <c r="BM10" s="17">
        <f t="shared" si="12"/>
        <v>0.80769230769230771</v>
      </c>
      <c r="BN10" s="16">
        <f t="shared" si="13"/>
        <v>8</v>
      </c>
      <c r="BO10" s="17">
        <f t="shared" si="14"/>
        <v>0.88888888888888884</v>
      </c>
      <c r="BP10" s="16">
        <f t="shared" si="15"/>
        <v>10</v>
      </c>
    </row>
    <row r="11" spans="1:68">
      <c r="A11" s="68" t="s">
        <v>134</v>
      </c>
      <c r="B11" s="69">
        <v>808109</v>
      </c>
      <c r="C11" s="69">
        <v>9</v>
      </c>
      <c r="D11" s="70" t="s">
        <v>107</v>
      </c>
      <c r="E11" s="70" t="s">
        <v>222</v>
      </c>
      <c r="F11" s="35" t="s">
        <v>36</v>
      </c>
      <c r="G11" s="35"/>
      <c r="H11" s="35"/>
      <c r="I11" s="35"/>
      <c r="J11" s="3">
        <v>1</v>
      </c>
      <c r="K11" s="3">
        <v>1</v>
      </c>
      <c r="L11" s="3">
        <v>1</v>
      </c>
      <c r="M11" s="3">
        <v>1</v>
      </c>
      <c r="N11" s="3">
        <v>1</v>
      </c>
      <c r="O11" s="3">
        <v>0</v>
      </c>
      <c r="P11" s="3">
        <v>0</v>
      </c>
      <c r="Q11" s="3">
        <v>0</v>
      </c>
      <c r="R11" s="3">
        <v>0</v>
      </c>
      <c r="S11" s="3">
        <v>1</v>
      </c>
      <c r="T11" s="3">
        <v>1</v>
      </c>
      <c r="U11" s="3">
        <v>1</v>
      </c>
      <c r="V11" s="3">
        <v>2</v>
      </c>
      <c r="W11" s="3">
        <v>0</v>
      </c>
      <c r="X11" s="3">
        <v>1</v>
      </c>
      <c r="Y11" s="3">
        <v>1</v>
      </c>
      <c r="Z11" s="3">
        <v>0</v>
      </c>
      <c r="AA11" s="3">
        <v>0</v>
      </c>
      <c r="AB11" s="3">
        <v>1</v>
      </c>
      <c r="AC11" s="3">
        <v>0</v>
      </c>
      <c r="AD11" s="3">
        <v>1</v>
      </c>
      <c r="AE11" s="3">
        <v>0</v>
      </c>
      <c r="AF11" s="3">
        <v>1</v>
      </c>
      <c r="AG11" s="3">
        <v>1</v>
      </c>
      <c r="AH11" s="3">
        <v>1</v>
      </c>
      <c r="AI11" s="3">
        <v>1</v>
      </c>
      <c r="AJ11" s="3">
        <v>2</v>
      </c>
      <c r="AK11" s="3">
        <v>0</v>
      </c>
      <c r="AL11" s="3">
        <v>1</v>
      </c>
      <c r="AM11" s="3">
        <v>0</v>
      </c>
      <c r="AN11" s="3">
        <v>1</v>
      </c>
      <c r="AO11" s="3">
        <v>1</v>
      </c>
      <c r="AP11" s="3">
        <v>0</v>
      </c>
      <c r="AQ11" s="3">
        <v>0</v>
      </c>
      <c r="AR11" s="3">
        <v>1</v>
      </c>
      <c r="AS11" s="3">
        <v>0</v>
      </c>
      <c r="AT11" s="3">
        <v>1</v>
      </c>
      <c r="AU11" s="3">
        <v>1</v>
      </c>
      <c r="AV11" s="3">
        <v>0</v>
      </c>
      <c r="AW11" s="3">
        <v>1</v>
      </c>
      <c r="AX11" s="3">
        <v>0</v>
      </c>
      <c r="AY11" s="3">
        <v>1</v>
      </c>
      <c r="AZ11" s="3">
        <v>0</v>
      </c>
      <c r="BA11" s="16">
        <f t="shared" si="0"/>
        <v>28</v>
      </c>
      <c r="BB11" s="17">
        <f t="shared" si="1"/>
        <v>0.56000000000000005</v>
      </c>
      <c r="BC11" s="17" t="str">
        <f t="shared" si="2"/>
        <v>Pagrindinis</v>
      </c>
      <c r="BD11" s="16">
        <f t="shared" si="3"/>
        <v>13</v>
      </c>
      <c r="BE11" s="17">
        <f t="shared" si="4"/>
        <v>0.65</v>
      </c>
      <c r="BF11" s="16">
        <f t="shared" si="5"/>
        <v>3</v>
      </c>
      <c r="BG11" s="17">
        <f t="shared" si="6"/>
        <v>0.375</v>
      </c>
      <c r="BH11" s="16">
        <f t="shared" si="7"/>
        <v>12</v>
      </c>
      <c r="BI11" s="17">
        <f t="shared" si="8"/>
        <v>0.54545454545454541</v>
      </c>
      <c r="BJ11" s="16">
        <f t="shared" si="9"/>
        <v>9</v>
      </c>
      <c r="BK11" s="17">
        <f t="shared" si="10"/>
        <v>0.6</v>
      </c>
      <c r="BL11" s="16">
        <f t="shared" si="11"/>
        <v>15</v>
      </c>
      <c r="BM11" s="17">
        <f t="shared" si="12"/>
        <v>0.57692307692307687</v>
      </c>
      <c r="BN11" s="16">
        <f t="shared" si="13"/>
        <v>4</v>
      </c>
      <c r="BO11" s="17">
        <f t="shared" si="14"/>
        <v>0.44444444444444442</v>
      </c>
      <c r="BP11" s="16">
        <f t="shared" si="15"/>
        <v>6</v>
      </c>
    </row>
    <row r="12" spans="1:68">
      <c r="A12" s="68" t="s">
        <v>134</v>
      </c>
      <c r="B12" s="69">
        <v>808110</v>
      </c>
      <c r="C12" s="69">
        <v>10</v>
      </c>
      <c r="D12" s="70" t="s">
        <v>223</v>
      </c>
      <c r="E12" s="70" t="s">
        <v>224</v>
      </c>
      <c r="F12" s="35" t="s">
        <v>32</v>
      </c>
      <c r="G12" s="35"/>
      <c r="H12" s="35"/>
      <c r="I12" s="35"/>
      <c r="J12" s="3">
        <v>1</v>
      </c>
      <c r="K12" s="3">
        <v>1</v>
      </c>
      <c r="L12" s="3">
        <v>1</v>
      </c>
      <c r="M12" s="3">
        <v>1</v>
      </c>
      <c r="N12" s="3">
        <v>1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1</v>
      </c>
      <c r="V12" s="3">
        <v>1</v>
      </c>
      <c r="W12" s="3">
        <v>1</v>
      </c>
      <c r="X12" s="3">
        <v>1</v>
      </c>
      <c r="Y12" s="3">
        <v>1</v>
      </c>
      <c r="Z12" s="3">
        <v>1</v>
      </c>
      <c r="AA12" s="3">
        <v>0</v>
      </c>
      <c r="AB12" s="3">
        <v>1</v>
      </c>
      <c r="AC12" s="3">
        <v>1</v>
      </c>
      <c r="AD12" s="3">
        <v>1</v>
      </c>
      <c r="AE12" s="3">
        <v>0</v>
      </c>
      <c r="AF12" s="3">
        <v>1</v>
      </c>
      <c r="AG12" s="3">
        <v>1</v>
      </c>
      <c r="AH12" s="3">
        <v>1</v>
      </c>
      <c r="AI12" s="3">
        <v>1</v>
      </c>
      <c r="AJ12" s="3">
        <v>2</v>
      </c>
      <c r="AK12" s="3">
        <v>1</v>
      </c>
      <c r="AL12" s="3">
        <v>1</v>
      </c>
      <c r="AM12" s="3">
        <v>1</v>
      </c>
      <c r="AN12" s="3">
        <v>1</v>
      </c>
      <c r="AO12" s="3">
        <v>1</v>
      </c>
      <c r="AP12" s="3">
        <v>2</v>
      </c>
      <c r="AQ12" s="3">
        <v>1</v>
      </c>
      <c r="AR12" s="3">
        <v>1</v>
      </c>
      <c r="AS12" s="3">
        <v>1</v>
      </c>
      <c r="AT12" s="3">
        <v>1</v>
      </c>
      <c r="AU12" s="3">
        <v>2</v>
      </c>
      <c r="AV12" s="3">
        <v>1</v>
      </c>
      <c r="AW12" s="3">
        <v>2</v>
      </c>
      <c r="AX12" s="3">
        <v>0</v>
      </c>
      <c r="AY12" s="3">
        <v>1</v>
      </c>
      <c r="AZ12" s="3">
        <v>1</v>
      </c>
      <c r="BA12" s="16">
        <f t="shared" si="0"/>
        <v>44</v>
      </c>
      <c r="BB12" s="17">
        <f t="shared" si="1"/>
        <v>0.88</v>
      </c>
      <c r="BC12" s="17" t="str">
        <f t="shared" si="2"/>
        <v>Aukštesnysis</v>
      </c>
      <c r="BD12" s="16">
        <f t="shared" si="3"/>
        <v>17</v>
      </c>
      <c r="BE12" s="17">
        <f t="shared" si="4"/>
        <v>0.85</v>
      </c>
      <c r="BF12" s="16">
        <f t="shared" si="5"/>
        <v>7</v>
      </c>
      <c r="BG12" s="17">
        <f t="shared" si="6"/>
        <v>0.875</v>
      </c>
      <c r="BH12" s="16">
        <f t="shared" si="7"/>
        <v>20</v>
      </c>
      <c r="BI12" s="17">
        <f t="shared" si="8"/>
        <v>0.90909090909090906</v>
      </c>
      <c r="BJ12" s="16">
        <f t="shared" si="9"/>
        <v>14</v>
      </c>
      <c r="BK12" s="17">
        <f t="shared" si="10"/>
        <v>0.93333333333333335</v>
      </c>
      <c r="BL12" s="16">
        <f t="shared" si="11"/>
        <v>23</v>
      </c>
      <c r="BM12" s="17">
        <f t="shared" si="12"/>
        <v>0.88461538461538458</v>
      </c>
      <c r="BN12" s="16">
        <f t="shared" si="13"/>
        <v>7</v>
      </c>
      <c r="BO12" s="17">
        <f t="shared" si="14"/>
        <v>0.77777777777777779</v>
      </c>
      <c r="BP12" s="16">
        <f t="shared" si="15"/>
        <v>10</v>
      </c>
    </row>
    <row r="13" spans="1:68">
      <c r="A13" s="68" t="s">
        <v>134</v>
      </c>
      <c r="B13" s="69">
        <v>808111</v>
      </c>
      <c r="C13" s="69">
        <v>11</v>
      </c>
      <c r="D13" s="70" t="s">
        <v>113</v>
      </c>
      <c r="E13" s="70" t="s">
        <v>225</v>
      </c>
      <c r="F13" s="35" t="s">
        <v>32</v>
      </c>
      <c r="G13" s="35"/>
      <c r="H13" s="35"/>
      <c r="I13" s="35"/>
      <c r="J13" s="3">
        <v>1</v>
      </c>
      <c r="K13" s="3">
        <v>1</v>
      </c>
      <c r="L13" s="3">
        <v>0</v>
      </c>
      <c r="M13" s="3">
        <v>1</v>
      </c>
      <c r="N13" s="3">
        <v>1</v>
      </c>
      <c r="O13" s="3">
        <v>1</v>
      </c>
      <c r="P13" s="3">
        <v>1</v>
      </c>
      <c r="Q13" s="3">
        <v>0</v>
      </c>
      <c r="R13" s="3">
        <v>1</v>
      </c>
      <c r="S13" s="3">
        <v>0</v>
      </c>
      <c r="T13" s="3">
        <v>0</v>
      </c>
      <c r="U13" s="3">
        <v>0</v>
      </c>
      <c r="V13" s="3">
        <v>2</v>
      </c>
      <c r="W13" s="3">
        <v>0</v>
      </c>
      <c r="X13" s="3">
        <v>0</v>
      </c>
      <c r="Y13" s="3">
        <v>1</v>
      </c>
      <c r="Z13" s="3">
        <v>1</v>
      </c>
      <c r="AA13" s="3">
        <v>0</v>
      </c>
      <c r="AB13" s="3">
        <v>0</v>
      </c>
      <c r="AC13" s="3">
        <v>0</v>
      </c>
      <c r="AD13" s="3">
        <v>1</v>
      </c>
      <c r="AE13" s="3">
        <v>0</v>
      </c>
      <c r="AF13" s="3">
        <v>0</v>
      </c>
      <c r="AG13" s="3">
        <v>0</v>
      </c>
      <c r="AH13" s="3">
        <v>1</v>
      </c>
      <c r="AI13" s="3">
        <v>0</v>
      </c>
      <c r="AJ13" s="3">
        <v>2</v>
      </c>
      <c r="AK13" s="3">
        <v>0</v>
      </c>
      <c r="AL13" s="3">
        <v>1</v>
      </c>
      <c r="AM13" s="3">
        <v>0</v>
      </c>
      <c r="AN13" s="3">
        <v>1</v>
      </c>
      <c r="AO13" s="3">
        <v>1</v>
      </c>
      <c r="AP13" s="3">
        <v>0</v>
      </c>
      <c r="AQ13" s="3">
        <v>0</v>
      </c>
      <c r="AR13" s="3">
        <v>1</v>
      </c>
      <c r="AS13" s="3">
        <v>0</v>
      </c>
      <c r="AT13" s="3">
        <v>0</v>
      </c>
      <c r="AU13" s="3">
        <v>2</v>
      </c>
      <c r="AV13" s="3">
        <v>0</v>
      </c>
      <c r="AW13" s="3">
        <v>0</v>
      </c>
      <c r="AX13" s="3">
        <v>0</v>
      </c>
      <c r="AY13" s="3">
        <v>1</v>
      </c>
      <c r="AZ13" s="3">
        <v>1</v>
      </c>
      <c r="BA13" s="16">
        <f t="shared" si="0"/>
        <v>23</v>
      </c>
      <c r="BB13" s="17">
        <f t="shared" si="1"/>
        <v>0.46</v>
      </c>
      <c r="BC13" s="17" t="str">
        <f t="shared" si="2"/>
        <v>Patenkinamas</v>
      </c>
      <c r="BD13" s="16">
        <f t="shared" si="3"/>
        <v>9</v>
      </c>
      <c r="BE13" s="17">
        <f t="shared" si="4"/>
        <v>0.45</v>
      </c>
      <c r="BF13" s="16">
        <f t="shared" si="5"/>
        <v>3</v>
      </c>
      <c r="BG13" s="17">
        <f t="shared" si="6"/>
        <v>0.375</v>
      </c>
      <c r="BH13" s="16">
        <f t="shared" si="7"/>
        <v>11</v>
      </c>
      <c r="BI13" s="17">
        <f t="shared" si="8"/>
        <v>0.5</v>
      </c>
      <c r="BJ13" s="16">
        <f t="shared" si="9"/>
        <v>6</v>
      </c>
      <c r="BK13" s="17">
        <f t="shared" si="10"/>
        <v>0.4</v>
      </c>
      <c r="BL13" s="16">
        <f t="shared" si="11"/>
        <v>13</v>
      </c>
      <c r="BM13" s="17">
        <f t="shared" si="12"/>
        <v>0.5</v>
      </c>
      <c r="BN13" s="16">
        <f t="shared" si="13"/>
        <v>4</v>
      </c>
      <c r="BO13" s="17">
        <f t="shared" si="14"/>
        <v>0.44444444444444442</v>
      </c>
      <c r="BP13" s="16">
        <f t="shared" si="15"/>
        <v>4</v>
      </c>
    </row>
    <row r="14" spans="1:68">
      <c r="A14" s="68" t="s">
        <v>134</v>
      </c>
      <c r="B14" s="69">
        <v>808112</v>
      </c>
      <c r="C14" s="69">
        <v>12</v>
      </c>
      <c r="D14" s="70" t="s">
        <v>117</v>
      </c>
      <c r="E14" s="70" t="s">
        <v>226</v>
      </c>
      <c r="F14" s="35" t="s">
        <v>36</v>
      </c>
      <c r="G14" s="35"/>
      <c r="H14" s="35"/>
      <c r="I14" s="35"/>
      <c r="J14" s="3">
        <v>1</v>
      </c>
      <c r="K14" s="3">
        <v>1</v>
      </c>
      <c r="L14" s="3">
        <v>1</v>
      </c>
      <c r="M14" s="3">
        <v>1</v>
      </c>
      <c r="N14" s="3">
        <v>0</v>
      </c>
      <c r="O14" s="3">
        <v>1</v>
      </c>
      <c r="P14" s="3">
        <v>1</v>
      </c>
      <c r="Q14" s="3">
        <v>1</v>
      </c>
      <c r="R14" s="3">
        <v>1</v>
      </c>
      <c r="S14" s="3">
        <v>0</v>
      </c>
      <c r="T14" s="3">
        <v>0</v>
      </c>
      <c r="U14" s="3">
        <v>1</v>
      </c>
      <c r="V14" s="3">
        <v>2</v>
      </c>
      <c r="W14" s="3">
        <v>0</v>
      </c>
      <c r="X14" s="3">
        <v>1</v>
      </c>
      <c r="Y14" s="3">
        <v>1</v>
      </c>
      <c r="Z14" s="3">
        <v>1</v>
      </c>
      <c r="AA14" s="3">
        <v>0</v>
      </c>
      <c r="AB14" s="3">
        <v>1</v>
      </c>
      <c r="AC14" s="3">
        <v>0</v>
      </c>
      <c r="AD14" s="3">
        <v>1</v>
      </c>
      <c r="AE14" s="3">
        <v>1</v>
      </c>
      <c r="AF14" s="3">
        <v>1</v>
      </c>
      <c r="AG14" s="3">
        <v>1</v>
      </c>
      <c r="AH14" s="3">
        <v>1</v>
      </c>
      <c r="AI14" s="3">
        <v>1</v>
      </c>
      <c r="AJ14" s="3">
        <v>2</v>
      </c>
      <c r="AK14" s="3">
        <v>1</v>
      </c>
      <c r="AL14" s="3">
        <v>1</v>
      </c>
      <c r="AM14" s="3">
        <v>1</v>
      </c>
      <c r="AN14" s="3">
        <v>1</v>
      </c>
      <c r="AO14" s="3">
        <v>1</v>
      </c>
      <c r="AP14" s="3">
        <v>2</v>
      </c>
      <c r="AQ14" s="3">
        <v>0</v>
      </c>
      <c r="AR14" s="3">
        <v>1</v>
      </c>
      <c r="AS14" s="3">
        <v>1</v>
      </c>
      <c r="AT14" s="3">
        <v>1</v>
      </c>
      <c r="AU14" s="3">
        <v>2</v>
      </c>
      <c r="AV14" s="3">
        <v>1</v>
      </c>
      <c r="AW14" s="3">
        <v>1</v>
      </c>
      <c r="AX14" s="3">
        <v>0</v>
      </c>
      <c r="AY14" s="3">
        <v>1</v>
      </c>
      <c r="AZ14" s="3">
        <v>1</v>
      </c>
      <c r="BA14" s="16">
        <f t="shared" si="0"/>
        <v>39</v>
      </c>
      <c r="BB14" s="17">
        <f t="shared" si="1"/>
        <v>0.78</v>
      </c>
      <c r="BC14" s="17" t="str">
        <f t="shared" si="2"/>
        <v>Pagrindinis</v>
      </c>
      <c r="BD14" s="16">
        <f t="shared" si="3"/>
        <v>14</v>
      </c>
      <c r="BE14" s="17">
        <f t="shared" si="4"/>
        <v>0.7</v>
      </c>
      <c r="BF14" s="16">
        <f t="shared" si="5"/>
        <v>7</v>
      </c>
      <c r="BG14" s="17">
        <f t="shared" si="6"/>
        <v>0.875</v>
      </c>
      <c r="BH14" s="16">
        <f t="shared" si="7"/>
        <v>18</v>
      </c>
      <c r="BI14" s="17">
        <f t="shared" si="8"/>
        <v>0.81818181818181823</v>
      </c>
      <c r="BJ14" s="16">
        <f t="shared" si="9"/>
        <v>10</v>
      </c>
      <c r="BK14" s="17">
        <f t="shared" si="10"/>
        <v>0.66666666666666663</v>
      </c>
      <c r="BL14" s="16">
        <f t="shared" si="11"/>
        <v>23</v>
      </c>
      <c r="BM14" s="17">
        <f t="shared" si="12"/>
        <v>0.88461538461538458</v>
      </c>
      <c r="BN14" s="16">
        <f t="shared" si="13"/>
        <v>6</v>
      </c>
      <c r="BO14" s="17">
        <f t="shared" si="14"/>
        <v>0.66666666666666663</v>
      </c>
      <c r="BP14" s="16">
        <f t="shared" si="15"/>
        <v>9</v>
      </c>
    </row>
    <row r="15" spans="1:68">
      <c r="A15" s="68" t="s">
        <v>134</v>
      </c>
      <c r="B15" s="69">
        <v>808113</v>
      </c>
      <c r="C15" s="69">
        <v>13</v>
      </c>
      <c r="D15" s="70" t="s">
        <v>227</v>
      </c>
      <c r="E15" s="70" t="s">
        <v>228</v>
      </c>
      <c r="F15" s="35" t="s">
        <v>36</v>
      </c>
      <c r="G15" s="35"/>
      <c r="H15" s="35"/>
      <c r="I15" s="35"/>
      <c r="J15" s="3">
        <v>1</v>
      </c>
      <c r="K15" s="3">
        <v>1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0</v>
      </c>
      <c r="S15" s="3">
        <v>1</v>
      </c>
      <c r="T15" s="3">
        <v>1</v>
      </c>
      <c r="U15" s="3">
        <v>1</v>
      </c>
      <c r="V15" s="3">
        <v>2</v>
      </c>
      <c r="W15" s="3">
        <v>0</v>
      </c>
      <c r="X15" s="3">
        <v>1</v>
      </c>
      <c r="Y15" s="3">
        <v>0</v>
      </c>
      <c r="Z15" s="3">
        <v>1</v>
      </c>
      <c r="AA15" s="3">
        <v>0</v>
      </c>
      <c r="AB15" s="3">
        <v>1</v>
      </c>
      <c r="AC15" s="3">
        <v>1</v>
      </c>
      <c r="AD15" s="3">
        <v>1</v>
      </c>
      <c r="AE15" s="3">
        <v>1</v>
      </c>
      <c r="AF15" s="3">
        <v>1</v>
      </c>
      <c r="AG15" s="3">
        <v>1</v>
      </c>
      <c r="AH15" s="3">
        <v>1</v>
      </c>
      <c r="AI15" s="3">
        <v>1</v>
      </c>
      <c r="AJ15" s="3">
        <v>2</v>
      </c>
      <c r="AK15" s="3">
        <v>0</v>
      </c>
      <c r="AL15" s="3">
        <v>1</v>
      </c>
      <c r="AM15" s="3">
        <v>0</v>
      </c>
      <c r="AN15" s="3">
        <v>1</v>
      </c>
      <c r="AO15" s="3">
        <v>1</v>
      </c>
      <c r="AP15" s="3">
        <v>1</v>
      </c>
      <c r="AQ15" s="3">
        <v>0</v>
      </c>
      <c r="AR15" s="3">
        <v>1</v>
      </c>
      <c r="AS15" s="3">
        <v>1</v>
      </c>
      <c r="AT15" s="3">
        <v>0</v>
      </c>
      <c r="AU15" s="3">
        <v>2</v>
      </c>
      <c r="AV15" s="3">
        <v>0</v>
      </c>
      <c r="AW15" s="3">
        <v>1</v>
      </c>
      <c r="AX15" s="3">
        <v>0</v>
      </c>
      <c r="AY15" s="3">
        <v>1</v>
      </c>
      <c r="AZ15" s="3">
        <v>1</v>
      </c>
      <c r="BA15" s="16">
        <f t="shared" si="0"/>
        <v>36</v>
      </c>
      <c r="BB15" s="17">
        <f t="shared" si="1"/>
        <v>0.72</v>
      </c>
      <c r="BC15" s="17" t="str">
        <f t="shared" si="2"/>
        <v>Pagrindinis</v>
      </c>
      <c r="BD15" s="16">
        <f t="shared" si="3"/>
        <v>14</v>
      </c>
      <c r="BE15" s="17">
        <f t="shared" si="4"/>
        <v>0.7</v>
      </c>
      <c r="BF15" s="16">
        <f t="shared" si="5"/>
        <v>8</v>
      </c>
      <c r="BG15" s="17">
        <f t="shared" si="6"/>
        <v>1</v>
      </c>
      <c r="BH15" s="16">
        <f t="shared" si="7"/>
        <v>14</v>
      </c>
      <c r="BI15" s="17">
        <f t="shared" si="8"/>
        <v>0.63636363636363635</v>
      </c>
      <c r="BJ15" s="16">
        <f t="shared" si="9"/>
        <v>11</v>
      </c>
      <c r="BK15" s="17">
        <f t="shared" si="10"/>
        <v>0.73333333333333328</v>
      </c>
      <c r="BL15" s="16">
        <f t="shared" si="11"/>
        <v>18</v>
      </c>
      <c r="BM15" s="17">
        <f t="shared" si="12"/>
        <v>0.69230769230769229</v>
      </c>
      <c r="BN15" s="16">
        <f t="shared" si="13"/>
        <v>7</v>
      </c>
      <c r="BO15" s="17">
        <f t="shared" si="14"/>
        <v>0.77777777777777779</v>
      </c>
      <c r="BP15" s="16">
        <f t="shared" si="15"/>
        <v>8</v>
      </c>
    </row>
    <row r="16" spans="1:68">
      <c r="A16" s="68" t="s">
        <v>134</v>
      </c>
      <c r="B16" s="69">
        <v>808114</v>
      </c>
      <c r="C16" s="69">
        <v>14</v>
      </c>
      <c r="D16" s="70" t="s">
        <v>229</v>
      </c>
      <c r="E16" s="70" t="s">
        <v>230</v>
      </c>
      <c r="F16" s="35" t="s">
        <v>36</v>
      </c>
      <c r="G16" s="35"/>
      <c r="H16" s="35"/>
      <c r="I16" s="35"/>
      <c r="J16" s="3">
        <v>1</v>
      </c>
      <c r="K16" s="3">
        <v>1</v>
      </c>
      <c r="L16" s="3">
        <v>1</v>
      </c>
      <c r="M16" s="3">
        <v>1</v>
      </c>
      <c r="N16" s="3">
        <v>0</v>
      </c>
      <c r="O16" s="3">
        <v>1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2</v>
      </c>
      <c r="W16" s="3">
        <v>0</v>
      </c>
      <c r="X16" s="3">
        <v>0</v>
      </c>
      <c r="Y16" s="3">
        <v>1</v>
      </c>
      <c r="Z16" s="3">
        <v>0</v>
      </c>
      <c r="AA16" s="3">
        <v>0</v>
      </c>
      <c r="AB16" s="3">
        <v>0</v>
      </c>
      <c r="AC16" s="3">
        <v>0</v>
      </c>
      <c r="AD16" s="3">
        <v>1</v>
      </c>
      <c r="AE16" s="3">
        <v>1</v>
      </c>
      <c r="AF16" s="3">
        <v>1</v>
      </c>
      <c r="AG16" s="3">
        <v>0</v>
      </c>
      <c r="AH16" s="3">
        <v>0</v>
      </c>
      <c r="AI16" s="3">
        <v>0</v>
      </c>
      <c r="AJ16" s="3">
        <v>1</v>
      </c>
      <c r="AK16" s="3">
        <v>0</v>
      </c>
      <c r="AL16" s="3">
        <v>1</v>
      </c>
      <c r="AM16" s="3">
        <v>1</v>
      </c>
      <c r="AN16" s="3">
        <v>0</v>
      </c>
      <c r="AO16" s="3">
        <v>0</v>
      </c>
      <c r="AP16" s="3">
        <v>0</v>
      </c>
      <c r="AQ16" s="3">
        <v>0</v>
      </c>
      <c r="AR16" s="3">
        <v>1</v>
      </c>
      <c r="AS16" s="3">
        <v>0</v>
      </c>
      <c r="AT16" s="3">
        <v>0</v>
      </c>
      <c r="AU16" s="3">
        <v>1</v>
      </c>
      <c r="AV16" s="3">
        <v>0</v>
      </c>
      <c r="AW16" s="3">
        <v>1</v>
      </c>
      <c r="AX16" s="3">
        <v>0</v>
      </c>
      <c r="AY16" s="3">
        <v>0</v>
      </c>
      <c r="AZ16" s="3">
        <v>1</v>
      </c>
      <c r="BA16" s="16">
        <f t="shared" si="0"/>
        <v>18</v>
      </c>
      <c r="BB16" s="17">
        <f t="shared" si="1"/>
        <v>0.36</v>
      </c>
      <c r="BC16" s="17" t="str">
        <f t="shared" si="2"/>
        <v>Patenkinamas</v>
      </c>
      <c r="BD16" s="16">
        <f t="shared" si="3"/>
        <v>8</v>
      </c>
      <c r="BE16" s="17">
        <f t="shared" si="4"/>
        <v>0.4</v>
      </c>
      <c r="BF16" s="16">
        <f t="shared" si="5"/>
        <v>3</v>
      </c>
      <c r="BG16" s="17">
        <f t="shared" si="6"/>
        <v>0.375</v>
      </c>
      <c r="BH16" s="16">
        <f t="shared" si="7"/>
        <v>7</v>
      </c>
      <c r="BI16" s="17">
        <f t="shared" si="8"/>
        <v>0.31818181818181818</v>
      </c>
      <c r="BJ16" s="16">
        <f t="shared" si="9"/>
        <v>7</v>
      </c>
      <c r="BK16" s="17">
        <f t="shared" si="10"/>
        <v>0.46666666666666667</v>
      </c>
      <c r="BL16" s="16">
        <f t="shared" si="11"/>
        <v>9</v>
      </c>
      <c r="BM16" s="17">
        <f t="shared" si="12"/>
        <v>0.34615384615384615</v>
      </c>
      <c r="BN16" s="16">
        <f t="shared" si="13"/>
        <v>2</v>
      </c>
      <c r="BO16" s="17">
        <f t="shared" si="14"/>
        <v>0.22222222222222221</v>
      </c>
      <c r="BP16" s="16">
        <f t="shared" si="15"/>
        <v>3</v>
      </c>
    </row>
    <row r="17" spans="1:68">
      <c r="A17" s="68" t="s">
        <v>134</v>
      </c>
      <c r="B17" s="69">
        <v>808115</v>
      </c>
      <c r="C17" s="69">
        <v>15</v>
      </c>
      <c r="D17" s="70" t="s">
        <v>231</v>
      </c>
      <c r="E17" s="70" t="s">
        <v>232</v>
      </c>
      <c r="F17" s="35" t="s">
        <v>32</v>
      </c>
      <c r="G17" s="35"/>
      <c r="H17" s="35"/>
      <c r="I17" s="35"/>
      <c r="J17" s="3">
        <v>1</v>
      </c>
      <c r="K17" s="3">
        <v>1</v>
      </c>
      <c r="L17" s="3">
        <v>1</v>
      </c>
      <c r="M17" s="3">
        <v>1</v>
      </c>
      <c r="N17" s="3">
        <v>1</v>
      </c>
      <c r="O17" s="3">
        <v>1</v>
      </c>
      <c r="P17" s="3">
        <v>1</v>
      </c>
      <c r="Q17" s="3">
        <v>0</v>
      </c>
      <c r="R17" s="3">
        <v>0</v>
      </c>
      <c r="S17" s="3">
        <v>1</v>
      </c>
      <c r="T17" s="3">
        <v>1</v>
      </c>
      <c r="U17" s="3">
        <v>0</v>
      </c>
      <c r="V17" s="3">
        <v>2</v>
      </c>
      <c r="W17" s="3">
        <v>0</v>
      </c>
      <c r="X17" s="3">
        <v>1</v>
      </c>
      <c r="Y17" s="3">
        <v>1</v>
      </c>
      <c r="Z17" s="3">
        <v>1</v>
      </c>
      <c r="AA17" s="3">
        <v>0</v>
      </c>
      <c r="AB17" s="3">
        <v>0</v>
      </c>
      <c r="AC17" s="3">
        <v>1</v>
      </c>
      <c r="AD17" s="3">
        <v>1</v>
      </c>
      <c r="AE17" s="3">
        <v>0</v>
      </c>
      <c r="AF17" s="3">
        <v>0</v>
      </c>
      <c r="AG17" s="3">
        <v>0</v>
      </c>
      <c r="AH17" s="3">
        <v>0</v>
      </c>
      <c r="AI17" s="3">
        <v>1</v>
      </c>
      <c r="AJ17" s="3">
        <v>2</v>
      </c>
      <c r="AK17" s="3">
        <v>1</v>
      </c>
      <c r="AL17" s="3">
        <v>1</v>
      </c>
      <c r="AM17" s="3">
        <v>1</v>
      </c>
      <c r="AN17" s="3">
        <v>0</v>
      </c>
      <c r="AO17" s="3">
        <v>0</v>
      </c>
      <c r="AP17" s="3">
        <v>2</v>
      </c>
      <c r="AQ17" s="3">
        <v>0</v>
      </c>
      <c r="AR17" s="3">
        <v>0</v>
      </c>
      <c r="AS17" s="3">
        <v>0</v>
      </c>
      <c r="AT17" s="3">
        <v>0</v>
      </c>
      <c r="AU17" s="3">
        <v>2</v>
      </c>
      <c r="AV17" s="3">
        <v>1</v>
      </c>
      <c r="AW17" s="3">
        <v>1</v>
      </c>
      <c r="AX17" s="3">
        <v>0</v>
      </c>
      <c r="AY17" s="3">
        <v>1</v>
      </c>
      <c r="AZ17" s="3">
        <v>0</v>
      </c>
      <c r="BA17" s="16">
        <f t="shared" si="0"/>
        <v>29</v>
      </c>
      <c r="BB17" s="17">
        <f t="shared" si="1"/>
        <v>0.57999999999999996</v>
      </c>
      <c r="BC17" s="17" t="str">
        <f t="shared" si="2"/>
        <v>Pagrindinis</v>
      </c>
      <c r="BD17" s="16">
        <f t="shared" si="3"/>
        <v>14</v>
      </c>
      <c r="BE17" s="17">
        <f t="shared" si="4"/>
        <v>0.7</v>
      </c>
      <c r="BF17" s="16">
        <f t="shared" si="5"/>
        <v>5</v>
      </c>
      <c r="BG17" s="17">
        <f t="shared" si="6"/>
        <v>0.625</v>
      </c>
      <c r="BH17" s="16">
        <f t="shared" si="7"/>
        <v>10</v>
      </c>
      <c r="BI17" s="17">
        <f t="shared" si="8"/>
        <v>0.45454545454545453</v>
      </c>
      <c r="BJ17" s="16">
        <f t="shared" si="9"/>
        <v>12</v>
      </c>
      <c r="BK17" s="17">
        <f t="shared" si="10"/>
        <v>0.8</v>
      </c>
      <c r="BL17" s="16">
        <f t="shared" si="11"/>
        <v>14</v>
      </c>
      <c r="BM17" s="17">
        <f t="shared" si="12"/>
        <v>0.53846153846153844</v>
      </c>
      <c r="BN17" s="16">
        <f t="shared" si="13"/>
        <v>3</v>
      </c>
      <c r="BO17" s="17">
        <f t="shared" si="14"/>
        <v>0.33333333333333331</v>
      </c>
      <c r="BP17" s="16">
        <f t="shared" si="15"/>
        <v>6</v>
      </c>
    </row>
    <row r="18" spans="1:68">
      <c r="A18" s="68" t="s">
        <v>134</v>
      </c>
      <c r="B18" s="69">
        <v>808116</v>
      </c>
      <c r="C18" s="69">
        <v>16</v>
      </c>
      <c r="D18" s="70" t="s">
        <v>233</v>
      </c>
      <c r="E18" s="70" t="s">
        <v>234</v>
      </c>
      <c r="F18" s="35" t="s">
        <v>32</v>
      </c>
      <c r="G18" s="35"/>
      <c r="H18" s="35"/>
      <c r="I18" s="35"/>
      <c r="J18" s="3">
        <v>1</v>
      </c>
      <c r="K18" s="3">
        <v>1</v>
      </c>
      <c r="L18" s="3">
        <v>1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2</v>
      </c>
      <c r="W18" s="3">
        <v>1</v>
      </c>
      <c r="X18" s="3">
        <v>1</v>
      </c>
      <c r="Y18" s="3">
        <v>1</v>
      </c>
      <c r="Z18" s="3">
        <v>0</v>
      </c>
      <c r="AA18" s="3">
        <v>0</v>
      </c>
      <c r="AB18" s="3">
        <v>1</v>
      </c>
      <c r="AC18" s="3">
        <v>1</v>
      </c>
      <c r="AD18" s="3">
        <v>1</v>
      </c>
      <c r="AE18" s="3">
        <v>1</v>
      </c>
      <c r="AF18" s="3">
        <v>1</v>
      </c>
      <c r="AG18" s="3">
        <v>1</v>
      </c>
      <c r="AH18" s="3">
        <v>1</v>
      </c>
      <c r="AI18" s="3">
        <v>1</v>
      </c>
      <c r="AJ18" s="3">
        <v>2</v>
      </c>
      <c r="AK18" s="3">
        <v>1</v>
      </c>
      <c r="AL18" s="3">
        <v>1</v>
      </c>
      <c r="AM18" s="3">
        <v>1</v>
      </c>
      <c r="AN18" s="3">
        <v>1</v>
      </c>
      <c r="AO18" s="3">
        <v>1</v>
      </c>
      <c r="AP18" s="3">
        <v>2</v>
      </c>
      <c r="AQ18" s="3">
        <v>1</v>
      </c>
      <c r="AR18" s="3">
        <v>1</v>
      </c>
      <c r="AS18" s="3">
        <v>1</v>
      </c>
      <c r="AT18" s="3">
        <v>1</v>
      </c>
      <c r="AU18" s="3">
        <v>2</v>
      </c>
      <c r="AV18" s="3">
        <v>2</v>
      </c>
      <c r="AW18" s="3">
        <v>2</v>
      </c>
      <c r="AX18" s="3">
        <v>1</v>
      </c>
      <c r="AY18" s="3">
        <v>1</v>
      </c>
      <c r="AZ18" s="3">
        <v>2</v>
      </c>
      <c r="BA18" s="16">
        <f t="shared" si="0"/>
        <v>48</v>
      </c>
      <c r="BB18" s="17">
        <f t="shared" si="1"/>
        <v>0.96</v>
      </c>
      <c r="BC18" s="17" t="str">
        <f t="shared" si="2"/>
        <v>Aukštesnysis</v>
      </c>
      <c r="BD18" s="16">
        <f t="shared" si="3"/>
        <v>19</v>
      </c>
      <c r="BE18" s="17">
        <f t="shared" si="4"/>
        <v>0.95</v>
      </c>
      <c r="BF18" s="16">
        <f t="shared" si="5"/>
        <v>7</v>
      </c>
      <c r="BG18" s="17">
        <f t="shared" si="6"/>
        <v>0.875</v>
      </c>
      <c r="BH18" s="16">
        <f t="shared" si="7"/>
        <v>22</v>
      </c>
      <c r="BI18" s="17">
        <f t="shared" si="8"/>
        <v>1</v>
      </c>
      <c r="BJ18" s="16">
        <f t="shared" si="9"/>
        <v>14</v>
      </c>
      <c r="BK18" s="17">
        <f t="shared" si="10"/>
        <v>0.93333333333333335</v>
      </c>
      <c r="BL18" s="16">
        <f t="shared" si="11"/>
        <v>25</v>
      </c>
      <c r="BM18" s="17">
        <f t="shared" si="12"/>
        <v>0.96153846153846156</v>
      </c>
      <c r="BN18" s="16">
        <f t="shared" si="13"/>
        <v>9</v>
      </c>
      <c r="BO18" s="17">
        <f t="shared" si="14"/>
        <v>1</v>
      </c>
      <c r="BP18" s="16">
        <f t="shared" si="15"/>
        <v>10</v>
      </c>
    </row>
    <row r="19" spans="1:68">
      <c r="A19" s="68" t="s">
        <v>134</v>
      </c>
      <c r="B19" s="69">
        <v>808117</v>
      </c>
      <c r="C19" s="69">
        <v>17</v>
      </c>
      <c r="D19" s="70" t="s">
        <v>235</v>
      </c>
      <c r="E19" s="70" t="s">
        <v>236</v>
      </c>
      <c r="F19" s="35" t="s">
        <v>32</v>
      </c>
      <c r="G19" s="35"/>
      <c r="H19" s="35"/>
      <c r="I19" s="35"/>
      <c r="J19" s="3">
        <v>1</v>
      </c>
      <c r="K19" s="3">
        <v>1</v>
      </c>
      <c r="L19" s="3">
        <v>1</v>
      </c>
      <c r="M19" s="3">
        <v>1</v>
      </c>
      <c r="N19" s="3">
        <v>0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2</v>
      </c>
      <c r="W19" s="3">
        <v>0</v>
      </c>
      <c r="X19" s="3">
        <v>1</v>
      </c>
      <c r="Y19" s="3">
        <v>1</v>
      </c>
      <c r="Z19" s="3">
        <v>1</v>
      </c>
      <c r="AA19" s="3">
        <v>1</v>
      </c>
      <c r="AB19" s="3">
        <v>1</v>
      </c>
      <c r="AC19" s="3">
        <v>1</v>
      </c>
      <c r="AD19" s="3">
        <v>1</v>
      </c>
      <c r="AE19" s="3">
        <v>1</v>
      </c>
      <c r="AF19" s="3">
        <v>0</v>
      </c>
      <c r="AG19" s="3">
        <v>1</v>
      </c>
      <c r="AH19" s="3">
        <v>1</v>
      </c>
      <c r="AI19" s="3">
        <v>0</v>
      </c>
      <c r="AJ19" s="3">
        <v>2</v>
      </c>
      <c r="AK19" s="3">
        <v>1</v>
      </c>
      <c r="AL19" s="3">
        <v>1</v>
      </c>
      <c r="AM19" s="3">
        <v>1</v>
      </c>
      <c r="AN19" s="3">
        <v>1</v>
      </c>
      <c r="AO19" s="3">
        <v>1</v>
      </c>
      <c r="AP19" s="3">
        <v>2</v>
      </c>
      <c r="AQ19" s="3">
        <v>0</v>
      </c>
      <c r="AR19" s="3">
        <v>1</v>
      </c>
      <c r="AS19" s="3">
        <v>0</v>
      </c>
      <c r="AT19" s="3">
        <v>1</v>
      </c>
      <c r="AU19" s="3">
        <v>1</v>
      </c>
      <c r="AV19" s="3">
        <v>1</v>
      </c>
      <c r="AW19" s="3">
        <v>1</v>
      </c>
      <c r="AX19" s="3">
        <v>0</v>
      </c>
      <c r="AY19" s="3">
        <v>0</v>
      </c>
      <c r="AZ19" s="3">
        <v>2</v>
      </c>
      <c r="BA19" s="16">
        <f t="shared" si="0"/>
        <v>39</v>
      </c>
      <c r="BB19" s="17">
        <f t="shared" si="1"/>
        <v>0.78</v>
      </c>
      <c r="BC19" s="17" t="str">
        <f t="shared" si="2"/>
        <v>Pagrindinis</v>
      </c>
      <c r="BD19" s="16">
        <f t="shared" si="3"/>
        <v>16</v>
      </c>
      <c r="BE19" s="17">
        <f t="shared" si="4"/>
        <v>0.8</v>
      </c>
      <c r="BF19" s="16">
        <f t="shared" si="5"/>
        <v>7</v>
      </c>
      <c r="BG19" s="17">
        <f t="shared" si="6"/>
        <v>0.875</v>
      </c>
      <c r="BH19" s="16">
        <f t="shared" si="7"/>
        <v>16</v>
      </c>
      <c r="BI19" s="17">
        <f t="shared" si="8"/>
        <v>0.72727272727272729</v>
      </c>
      <c r="BJ19" s="16">
        <f t="shared" si="9"/>
        <v>13</v>
      </c>
      <c r="BK19" s="17">
        <f t="shared" si="10"/>
        <v>0.8666666666666667</v>
      </c>
      <c r="BL19" s="16">
        <f t="shared" si="11"/>
        <v>20</v>
      </c>
      <c r="BM19" s="17">
        <f t="shared" si="12"/>
        <v>0.76923076923076927</v>
      </c>
      <c r="BN19" s="16">
        <f t="shared" si="13"/>
        <v>6</v>
      </c>
      <c r="BO19" s="17">
        <f t="shared" si="14"/>
        <v>0.66666666666666663</v>
      </c>
      <c r="BP19" s="16">
        <f t="shared" si="15"/>
        <v>9</v>
      </c>
    </row>
    <row r="20" spans="1:68">
      <c r="A20" s="68" t="s">
        <v>134</v>
      </c>
      <c r="B20" s="69">
        <v>808118</v>
      </c>
      <c r="C20" s="69">
        <v>18</v>
      </c>
      <c r="D20" s="70" t="s">
        <v>237</v>
      </c>
      <c r="E20" s="70" t="s">
        <v>111</v>
      </c>
      <c r="F20" s="35" t="s">
        <v>32</v>
      </c>
      <c r="G20" s="35"/>
      <c r="H20" s="35"/>
      <c r="I20" s="35"/>
      <c r="J20" s="3">
        <v>1</v>
      </c>
      <c r="K20" s="3">
        <v>1</v>
      </c>
      <c r="L20" s="3">
        <v>1</v>
      </c>
      <c r="M20" s="3">
        <v>1</v>
      </c>
      <c r="N20" s="3">
        <v>0</v>
      </c>
      <c r="O20" s="3">
        <v>1</v>
      </c>
      <c r="P20" s="3">
        <v>0</v>
      </c>
      <c r="Q20" s="3">
        <v>0</v>
      </c>
      <c r="R20" s="3">
        <v>0</v>
      </c>
      <c r="S20" s="3">
        <v>0</v>
      </c>
      <c r="T20" s="3">
        <v>1</v>
      </c>
      <c r="U20" s="3">
        <v>1</v>
      </c>
      <c r="V20" s="3">
        <v>2</v>
      </c>
      <c r="W20" s="3">
        <v>0</v>
      </c>
      <c r="X20" s="3">
        <v>0</v>
      </c>
      <c r="Y20" s="3">
        <v>0</v>
      </c>
      <c r="Z20" s="3">
        <v>1</v>
      </c>
      <c r="AA20" s="3">
        <v>0</v>
      </c>
      <c r="AB20" s="3">
        <v>0</v>
      </c>
      <c r="AC20" s="3">
        <v>1</v>
      </c>
      <c r="AD20" s="3">
        <v>1</v>
      </c>
      <c r="AE20" s="3">
        <v>1</v>
      </c>
      <c r="AF20" s="3">
        <v>0</v>
      </c>
      <c r="AG20" s="3">
        <v>1</v>
      </c>
      <c r="AH20" s="3">
        <v>1</v>
      </c>
      <c r="AI20" s="3">
        <v>1</v>
      </c>
      <c r="AJ20" s="3">
        <v>2</v>
      </c>
      <c r="AK20" s="3">
        <v>0</v>
      </c>
      <c r="AL20" s="3">
        <v>1</v>
      </c>
      <c r="AM20" s="3">
        <v>1</v>
      </c>
      <c r="AN20" s="3">
        <v>0</v>
      </c>
      <c r="AO20" s="3">
        <v>0</v>
      </c>
      <c r="AP20" s="3">
        <v>1</v>
      </c>
      <c r="AQ20" s="3">
        <v>0</v>
      </c>
      <c r="AR20" s="3">
        <v>1</v>
      </c>
      <c r="AS20" s="3">
        <v>0</v>
      </c>
      <c r="AT20" s="3">
        <v>0</v>
      </c>
      <c r="AU20" s="3">
        <v>1</v>
      </c>
      <c r="AV20" s="3">
        <v>1</v>
      </c>
      <c r="AW20" s="3">
        <v>2</v>
      </c>
      <c r="AX20" s="3">
        <v>0</v>
      </c>
      <c r="AY20" s="3">
        <v>0</v>
      </c>
      <c r="AZ20" s="3">
        <v>1</v>
      </c>
      <c r="BA20" s="16">
        <f t="shared" si="0"/>
        <v>27</v>
      </c>
      <c r="BB20" s="17">
        <f t="shared" si="1"/>
        <v>0.54</v>
      </c>
      <c r="BC20" s="17" t="str">
        <f t="shared" si="2"/>
        <v>Pagrindinis</v>
      </c>
      <c r="BD20" s="16">
        <f t="shared" si="3"/>
        <v>11</v>
      </c>
      <c r="BE20" s="17">
        <f t="shared" si="4"/>
        <v>0.55000000000000004</v>
      </c>
      <c r="BF20" s="16">
        <f t="shared" si="5"/>
        <v>4</v>
      </c>
      <c r="BG20" s="17">
        <f t="shared" si="6"/>
        <v>0.5</v>
      </c>
      <c r="BH20" s="16">
        <f t="shared" si="7"/>
        <v>12</v>
      </c>
      <c r="BI20" s="17">
        <f t="shared" si="8"/>
        <v>0.54545454545454541</v>
      </c>
      <c r="BJ20" s="16">
        <f t="shared" si="9"/>
        <v>9</v>
      </c>
      <c r="BK20" s="17">
        <f t="shared" si="10"/>
        <v>0.6</v>
      </c>
      <c r="BL20" s="16">
        <f t="shared" si="11"/>
        <v>15</v>
      </c>
      <c r="BM20" s="17">
        <f t="shared" si="12"/>
        <v>0.57692307692307687</v>
      </c>
      <c r="BN20" s="16">
        <f t="shared" si="13"/>
        <v>3</v>
      </c>
      <c r="BO20" s="17">
        <f t="shared" si="14"/>
        <v>0.33333333333333331</v>
      </c>
      <c r="BP20" s="16">
        <f t="shared" si="15"/>
        <v>5</v>
      </c>
    </row>
    <row r="21" spans="1:68">
      <c r="A21" s="68" t="s">
        <v>134</v>
      </c>
      <c r="B21" s="69">
        <v>808119</v>
      </c>
      <c r="C21" s="69">
        <v>19</v>
      </c>
      <c r="D21" s="70" t="s">
        <v>238</v>
      </c>
      <c r="E21" s="70" t="s">
        <v>239</v>
      </c>
      <c r="F21" s="35" t="s">
        <v>32</v>
      </c>
      <c r="G21" s="35"/>
      <c r="H21" s="35"/>
      <c r="I21" s="35"/>
      <c r="J21" s="3">
        <v>1</v>
      </c>
      <c r="K21" s="3">
        <v>1</v>
      </c>
      <c r="L21" s="3">
        <v>1</v>
      </c>
      <c r="M21" s="3">
        <v>1</v>
      </c>
      <c r="N21" s="3">
        <v>0</v>
      </c>
      <c r="O21" s="3">
        <v>1</v>
      </c>
      <c r="P21" s="3">
        <v>0</v>
      </c>
      <c r="Q21" s="3">
        <v>0</v>
      </c>
      <c r="R21" s="3">
        <v>0</v>
      </c>
      <c r="S21" s="3">
        <v>1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1</v>
      </c>
      <c r="Z21" s="3">
        <v>1</v>
      </c>
      <c r="AA21" s="3">
        <v>0</v>
      </c>
      <c r="AB21" s="3">
        <v>0</v>
      </c>
      <c r="AC21" s="3">
        <v>1</v>
      </c>
      <c r="AD21" s="3">
        <v>0</v>
      </c>
      <c r="AE21" s="3">
        <v>0</v>
      </c>
      <c r="AF21" s="3">
        <v>0</v>
      </c>
      <c r="AG21" s="3">
        <v>1</v>
      </c>
      <c r="AH21" s="3">
        <v>1</v>
      </c>
      <c r="AI21" s="3">
        <v>1</v>
      </c>
      <c r="AJ21" s="3">
        <v>2</v>
      </c>
      <c r="AK21" s="3">
        <v>0</v>
      </c>
      <c r="AL21" s="3">
        <v>1</v>
      </c>
      <c r="AM21" s="3">
        <v>1</v>
      </c>
      <c r="AN21" s="3">
        <v>0</v>
      </c>
      <c r="AO21" s="3">
        <v>0</v>
      </c>
      <c r="AP21" s="3">
        <v>2</v>
      </c>
      <c r="AQ21" s="3">
        <v>0</v>
      </c>
      <c r="AR21" s="3">
        <v>1</v>
      </c>
      <c r="AS21" s="3">
        <v>0</v>
      </c>
      <c r="AT21" s="3">
        <v>1</v>
      </c>
      <c r="AU21" s="3">
        <v>2</v>
      </c>
      <c r="AV21" s="3">
        <v>0</v>
      </c>
      <c r="AW21" s="3">
        <v>1</v>
      </c>
      <c r="AX21" s="3">
        <v>0</v>
      </c>
      <c r="AY21" s="3">
        <v>1</v>
      </c>
      <c r="AZ21" s="3">
        <v>1</v>
      </c>
      <c r="BA21" s="16">
        <f t="shared" si="0"/>
        <v>25</v>
      </c>
      <c r="BB21" s="17">
        <f t="shared" si="1"/>
        <v>0.5</v>
      </c>
      <c r="BC21" s="17" t="str">
        <f t="shared" si="2"/>
        <v>Pagrindinis</v>
      </c>
      <c r="BD21" s="16">
        <f t="shared" si="3"/>
        <v>11</v>
      </c>
      <c r="BE21" s="17">
        <f t="shared" si="4"/>
        <v>0.55000000000000004</v>
      </c>
      <c r="BF21" s="16">
        <f t="shared" si="5"/>
        <v>2</v>
      </c>
      <c r="BG21" s="17">
        <f t="shared" si="6"/>
        <v>0.25</v>
      </c>
      <c r="BH21" s="16">
        <f t="shared" si="7"/>
        <v>12</v>
      </c>
      <c r="BI21" s="17">
        <f t="shared" si="8"/>
        <v>0.54545454545454541</v>
      </c>
      <c r="BJ21" s="16">
        <f t="shared" si="9"/>
        <v>10</v>
      </c>
      <c r="BK21" s="17">
        <f t="shared" si="10"/>
        <v>0.66666666666666663</v>
      </c>
      <c r="BL21" s="16">
        <f t="shared" si="11"/>
        <v>11</v>
      </c>
      <c r="BM21" s="17">
        <f t="shared" si="12"/>
        <v>0.42307692307692307</v>
      </c>
      <c r="BN21" s="16">
        <f t="shared" si="13"/>
        <v>4</v>
      </c>
      <c r="BO21" s="17">
        <f t="shared" si="14"/>
        <v>0.44444444444444442</v>
      </c>
      <c r="BP21" s="16">
        <f t="shared" si="15"/>
        <v>5</v>
      </c>
    </row>
    <row r="22" spans="1:68">
      <c r="A22" s="68" t="s">
        <v>134</v>
      </c>
      <c r="B22" s="69">
        <v>808120</v>
      </c>
      <c r="C22" s="69">
        <v>20</v>
      </c>
      <c r="D22" s="70" t="s">
        <v>109</v>
      </c>
      <c r="E22" s="70" t="s">
        <v>240</v>
      </c>
      <c r="F22" s="35" t="s">
        <v>36</v>
      </c>
      <c r="G22" s="35"/>
      <c r="H22" s="35"/>
      <c r="I22" s="35"/>
      <c r="J22" s="3">
        <v>1</v>
      </c>
      <c r="K22" s="3">
        <v>1</v>
      </c>
      <c r="L22" s="3">
        <v>0</v>
      </c>
      <c r="M22" s="3">
        <v>1</v>
      </c>
      <c r="N22" s="3">
        <v>0</v>
      </c>
      <c r="O22" s="3">
        <v>1</v>
      </c>
      <c r="P22" s="3">
        <v>0</v>
      </c>
      <c r="Q22" s="3">
        <v>0</v>
      </c>
      <c r="R22" s="3">
        <v>1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1</v>
      </c>
      <c r="Z22" s="3">
        <v>1</v>
      </c>
      <c r="AA22" s="3">
        <v>0</v>
      </c>
      <c r="AB22" s="3">
        <v>0</v>
      </c>
      <c r="AC22" s="3">
        <v>0</v>
      </c>
      <c r="AD22" s="3">
        <v>1</v>
      </c>
      <c r="AE22" s="3">
        <v>0</v>
      </c>
      <c r="AF22" s="3">
        <v>0</v>
      </c>
      <c r="AG22" s="3">
        <v>0</v>
      </c>
      <c r="AH22" s="3">
        <v>0</v>
      </c>
      <c r="AI22" s="3">
        <v>1</v>
      </c>
      <c r="AJ22" s="3">
        <v>2</v>
      </c>
      <c r="AK22" s="3">
        <v>0</v>
      </c>
      <c r="AL22" s="3">
        <v>1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1</v>
      </c>
      <c r="AS22" s="3">
        <v>0</v>
      </c>
      <c r="AT22" s="3">
        <v>1</v>
      </c>
      <c r="AU22" s="3">
        <v>2</v>
      </c>
      <c r="AV22" s="3">
        <v>0</v>
      </c>
      <c r="AW22" s="3">
        <v>1</v>
      </c>
      <c r="AX22" s="3">
        <v>1</v>
      </c>
      <c r="AY22" s="3">
        <v>1</v>
      </c>
      <c r="AZ22" s="3">
        <v>1</v>
      </c>
      <c r="BA22" s="16">
        <f t="shared" si="0"/>
        <v>20</v>
      </c>
      <c r="BB22" s="17">
        <f t="shared" si="1"/>
        <v>0.4</v>
      </c>
      <c r="BC22" s="17" t="str">
        <f t="shared" si="2"/>
        <v>Patenkinamas</v>
      </c>
      <c r="BD22" s="16">
        <f t="shared" si="3"/>
        <v>8</v>
      </c>
      <c r="BE22" s="17">
        <f t="shared" si="4"/>
        <v>0.4</v>
      </c>
      <c r="BF22" s="16">
        <f t="shared" si="5"/>
        <v>2</v>
      </c>
      <c r="BG22" s="17">
        <f t="shared" si="6"/>
        <v>0.25</v>
      </c>
      <c r="BH22" s="16">
        <f t="shared" si="7"/>
        <v>10</v>
      </c>
      <c r="BI22" s="17">
        <f t="shared" si="8"/>
        <v>0.45454545454545453</v>
      </c>
      <c r="BJ22" s="16">
        <f t="shared" si="9"/>
        <v>6</v>
      </c>
      <c r="BK22" s="17">
        <f t="shared" si="10"/>
        <v>0.4</v>
      </c>
      <c r="BL22" s="16">
        <f t="shared" si="11"/>
        <v>10</v>
      </c>
      <c r="BM22" s="17">
        <f t="shared" si="12"/>
        <v>0.38461538461538464</v>
      </c>
      <c r="BN22" s="16">
        <f t="shared" si="13"/>
        <v>4</v>
      </c>
      <c r="BO22" s="17">
        <f t="shared" si="14"/>
        <v>0.44444444444444442</v>
      </c>
      <c r="BP22" s="16">
        <f t="shared" si="15"/>
        <v>3</v>
      </c>
    </row>
    <row r="23" spans="1:68">
      <c r="A23" s="68" t="s">
        <v>134</v>
      </c>
      <c r="B23" s="69">
        <v>808121</v>
      </c>
      <c r="C23" s="69">
        <v>21</v>
      </c>
      <c r="D23" s="70" t="s">
        <v>241</v>
      </c>
      <c r="E23" s="70" t="s">
        <v>242</v>
      </c>
      <c r="F23" s="35" t="s">
        <v>32</v>
      </c>
      <c r="G23" s="35"/>
      <c r="H23" s="35"/>
      <c r="I23" s="35"/>
      <c r="J23" s="3">
        <v>1</v>
      </c>
      <c r="K23" s="3">
        <v>1</v>
      </c>
      <c r="L23" s="3">
        <v>1</v>
      </c>
      <c r="M23" s="3">
        <v>1</v>
      </c>
      <c r="N23" s="3">
        <v>0</v>
      </c>
      <c r="O23" s="3">
        <v>1</v>
      </c>
      <c r="P23" s="3">
        <v>0</v>
      </c>
      <c r="Q23" s="3">
        <v>0</v>
      </c>
      <c r="R23" s="3">
        <v>1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1</v>
      </c>
      <c r="Z23" s="3">
        <v>1</v>
      </c>
      <c r="AA23" s="3">
        <v>1</v>
      </c>
      <c r="AB23" s="3">
        <v>1</v>
      </c>
      <c r="AC23" s="3">
        <v>1</v>
      </c>
      <c r="AD23" s="3">
        <v>1</v>
      </c>
      <c r="AE23" s="3">
        <v>1</v>
      </c>
      <c r="AF23" s="3">
        <v>0</v>
      </c>
      <c r="AG23" s="3">
        <v>1</v>
      </c>
      <c r="AH23" s="3">
        <v>1</v>
      </c>
      <c r="AI23" s="3">
        <v>1</v>
      </c>
      <c r="AJ23" s="3">
        <v>1</v>
      </c>
      <c r="AK23" s="3">
        <v>1</v>
      </c>
      <c r="AL23" s="3">
        <v>1</v>
      </c>
      <c r="AM23" s="3">
        <v>1</v>
      </c>
      <c r="AN23" s="3">
        <v>1</v>
      </c>
      <c r="AO23" s="3">
        <v>1</v>
      </c>
      <c r="AP23" s="3">
        <v>2</v>
      </c>
      <c r="AQ23" s="3">
        <v>0</v>
      </c>
      <c r="AR23" s="3">
        <v>1</v>
      </c>
      <c r="AS23" s="3">
        <v>0</v>
      </c>
      <c r="AT23" s="3">
        <v>1</v>
      </c>
      <c r="AU23" s="3">
        <v>2</v>
      </c>
      <c r="AV23" s="3">
        <v>1</v>
      </c>
      <c r="AW23" s="3">
        <v>2</v>
      </c>
      <c r="AX23" s="3">
        <v>0</v>
      </c>
      <c r="AY23" s="3">
        <v>1</v>
      </c>
      <c r="AZ23" s="3">
        <v>2</v>
      </c>
      <c r="BA23" s="16">
        <f t="shared" si="0"/>
        <v>34</v>
      </c>
      <c r="BB23" s="17">
        <f t="shared" si="1"/>
        <v>0.68</v>
      </c>
      <c r="BC23" s="17" t="str">
        <f t="shared" si="2"/>
        <v>Pagrindinis</v>
      </c>
      <c r="BD23" s="16">
        <f t="shared" si="3"/>
        <v>13</v>
      </c>
      <c r="BE23" s="17">
        <f t="shared" si="4"/>
        <v>0.65</v>
      </c>
      <c r="BF23" s="16">
        <f t="shared" si="5"/>
        <v>4</v>
      </c>
      <c r="BG23" s="17">
        <f t="shared" si="6"/>
        <v>0.5</v>
      </c>
      <c r="BH23" s="16">
        <f t="shared" si="7"/>
        <v>17</v>
      </c>
      <c r="BI23" s="17">
        <f t="shared" si="8"/>
        <v>0.77272727272727271</v>
      </c>
      <c r="BJ23" s="16">
        <f t="shared" si="9"/>
        <v>11</v>
      </c>
      <c r="BK23" s="17">
        <f t="shared" si="10"/>
        <v>0.73333333333333328</v>
      </c>
      <c r="BL23" s="16">
        <f t="shared" si="11"/>
        <v>16</v>
      </c>
      <c r="BM23" s="17">
        <f t="shared" si="12"/>
        <v>0.61538461538461542</v>
      </c>
      <c r="BN23" s="16">
        <f t="shared" si="13"/>
        <v>7</v>
      </c>
      <c r="BO23" s="17">
        <f t="shared" si="14"/>
        <v>0.77777777777777779</v>
      </c>
      <c r="BP23" s="16">
        <f t="shared" si="15"/>
        <v>8</v>
      </c>
    </row>
    <row r="24" spans="1:68">
      <c r="A24" s="68" t="s">
        <v>134</v>
      </c>
      <c r="B24" s="69">
        <v>808122</v>
      </c>
      <c r="C24" s="69">
        <v>22</v>
      </c>
      <c r="D24" s="70" t="s">
        <v>243</v>
      </c>
      <c r="E24" s="70" t="s">
        <v>244</v>
      </c>
      <c r="F24" s="35" t="s">
        <v>36</v>
      </c>
      <c r="G24" s="35"/>
      <c r="H24" s="35"/>
      <c r="I24" s="35"/>
      <c r="J24" s="3">
        <v>1</v>
      </c>
      <c r="K24" s="3">
        <v>1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0</v>
      </c>
      <c r="R24" s="3">
        <v>1</v>
      </c>
      <c r="S24" s="3">
        <v>1</v>
      </c>
      <c r="T24" s="3">
        <v>1</v>
      </c>
      <c r="U24" s="3">
        <v>0</v>
      </c>
      <c r="V24" s="3">
        <v>2</v>
      </c>
      <c r="W24" s="3">
        <v>0</v>
      </c>
      <c r="X24" s="3">
        <v>0</v>
      </c>
      <c r="Y24" s="3">
        <v>1</v>
      </c>
      <c r="Z24" s="3">
        <v>1</v>
      </c>
      <c r="AA24" s="3">
        <v>0</v>
      </c>
      <c r="AB24" s="3">
        <v>1</v>
      </c>
      <c r="AC24" s="3">
        <v>1</v>
      </c>
      <c r="AD24" s="3">
        <v>1</v>
      </c>
      <c r="AE24" s="3">
        <v>0</v>
      </c>
      <c r="AF24" s="3">
        <v>1</v>
      </c>
      <c r="AG24" s="3">
        <v>0</v>
      </c>
      <c r="AH24" s="3">
        <v>1</v>
      </c>
      <c r="AI24" s="3">
        <v>1</v>
      </c>
      <c r="AJ24" s="3">
        <v>2</v>
      </c>
      <c r="AK24" s="3">
        <v>1</v>
      </c>
      <c r="AL24" s="3">
        <v>1</v>
      </c>
      <c r="AM24" s="3">
        <v>1</v>
      </c>
      <c r="AN24" s="3">
        <v>1</v>
      </c>
      <c r="AO24" s="3">
        <v>0</v>
      </c>
      <c r="AP24" s="3">
        <v>1</v>
      </c>
      <c r="AQ24" s="3">
        <v>1</v>
      </c>
      <c r="AR24" s="3">
        <v>1</v>
      </c>
      <c r="AS24" s="3">
        <v>0</v>
      </c>
      <c r="AT24" s="3">
        <v>1</v>
      </c>
      <c r="AU24" s="3">
        <v>2</v>
      </c>
      <c r="AV24" s="3">
        <v>2</v>
      </c>
      <c r="AW24" s="3">
        <v>2</v>
      </c>
      <c r="AX24" s="3">
        <v>0</v>
      </c>
      <c r="AY24" s="3">
        <v>1</v>
      </c>
      <c r="AZ24" s="3">
        <v>2</v>
      </c>
      <c r="BA24" s="16">
        <f t="shared" si="0"/>
        <v>39</v>
      </c>
      <c r="BB24" s="17">
        <f t="shared" si="1"/>
        <v>0.78</v>
      </c>
      <c r="BC24" s="17" t="str">
        <f t="shared" si="2"/>
        <v>Pagrindinis</v>
      </c>
      <c r="BD24" s="16">
        <f t="shared" si="3"/>
        <v>15</v>
      </c>
      <c r="BE24" s="17">
        <f t="shared" si="4"/>
        <v>0.75</v>
      </c>
      <c r="BF24" s="16">
        <f t="shared" si="5"/>
        <v>5</v>
      </c>
      <c r="BG24" s="17">
        <f t="shared" si="6"/>
        <v>0.625</v>
      </c>
      <c r="BH24" s="16">
        <f t="shared" si="7"/>
        <v>19</v>
      </c>
      <c r="BI24" s="17">
        <f t="shared" si="8"/>
        <v>0.86363636363636365</v>
      </c>
      <c r="BJ24" s="16">
        <f t="shared" si="9"/>
        <v>12</v>
      </c>
      <c r="BK24" s="17">
        <f t="shared" si="10"/>
        <v>0.8</v>
      </c>
      <c r="BL24" s="16">
        <f t="shared" si="11"/>
        <v>21</v>
      </c>
      <c r="BM24" s="17">
        <f t="shared" si="12"/>
        <v>0.80769230769230771</v>
      </c>
      <c r="BN24" s="16">
        <f t="shared" si="13"/>
        <v>6</v>
      </c>
      <c r="BO24" s="17">
        <f t="shared" si="14"/>
        <v>0.66666666666666663</v>
      </c>
      <c r="BP24" s="16">
        <f t="shared" si="15"/>
        <v>9</v>
      </c>
    </row>
    <row r="25" spans="1:68">
      <c r="A25" s="68" t="s">
        <v>134</v>
      </c>
      <c r="B25" s="69">
        <v>808123</v>
      </c>
      <c r="C25" s="69">
        <v>23</v>
      </c>
      <c r="D25" s="70" t="s">
        <v>33</v>
      </c>
      <c r="E25" s="70" t="s">
        <v>245</v>
      </c>
      <c r="F25" s="35" t="s">
        <v>32</v>
      </c>
      <c r="G25" s="35"/>
      <c r="H25" s="35"/>
      <c r="I25" s="35"/>
      <c r="J25" s="3">
        <v>1</v>
      </c>
      <c r="K25" s="3">
        <v>1</v>
      </c>
      <c r="L25" s="3">
        <v>1</v>
      </c>
      <c r="M25" s="3">
        <v>1</v>
      </c>
      <c r="N25" s="3">
        <v>0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2</v>
      </c>
      <c r="W25" s="3">
        <v>0</v>
      </c>
      <c r="X25" s="3">
        <v>1</v>
      </c>
      <c r="Y25" s="3">
        <v>1</v>
      </c>
      <c r="Z25" s="3">
        <v>1</v>
      </c>
      <c r="AA25" s="3">
        <v>1</v>
      </c>
      <c r="AB25" s="3">
        <v>1</v>
      </c>
      <c r="AC25" s="3">
        <v>0</v>
      </c>
      <c r="AD25" s="3">
        <v>1</v>
      </c>
      <c r="AE25" s="3">
        <v>1</v>
      </c>
      <c r="AF25" s="3">
        <v>1</v>
      </c>
      <c r="AG25" s="3">
        <v>1</v>
      </c>
      <c r="AH25" s="3">
        <v>1</v>
      </c>
      <c r="AI25" s="3">
        <v>1</v>
      </c>
      <c r="AJ25" s="3">
        <v>2</v>
      </c>
      <c r="AK25" s="3">
        <v>1</v>
      </c>
      <c r="AL25" s="3">
        <v>1</v>
      </c>
      <c r="AM25" s="3">
        <v>1</v>
      </c>
      <c r="AN25" s="3">
        <v>1</v>
      </c>
      <c r="AO25" s="3">
        <v>1</v>
      </c>
      <c r="AP25" s="3">
        <v>2</v>
      </c>
      <c r="AQ25" s="3">
        <v>1</v>
      </c>
      <c r="AR25" s="3">
        <v>1</v>
      </c>
      <c r="AS25" s="3">
        <v>1</v>
      </c>
      <c r="AT25" s="3">
        <v>1</v>
      </c>
      <c r="AU25" s="3">
        <v>2</v>
      </c>
      <c r="AV25" s="3">
        <v>1</v>
      </c>
      <c r="AW25" s="3">
        <v>1</v>
      </c>
      <c r="AX25" s="3">
        <v>0</v>
      </c>
      <c r="AY25" s="3">
        <v>1</v>
      </c>
      <c r="AZ25" s="3">
        <v>1</v>
      </c>
      <c r="BA25" s="16">
        <f t="shared" si="0"/>
        <v>43</v>
      </c>
      <c r="BB25" s="17">
        <f t="shared" si="1"/>
        <v>0.86</v>
      </c>
      <c r="BC25" s="17" t="str">
        <f t="shared" si="2"/>
        <v>Aukštesnysis</v>
      </c>
      <c r="BD25" s="16">
        <f t="shared" si="3"/>
        <v>17</v>
      </c>
      <c r="BE25" s="17">
        <f t="shared" si="4"/>
        <v>0.85</v>
      </c>
      <c r="BF25" s="16">
        <f t="shared" si="5"/>
        <v>7</v>
      </c>
      <c r="BG25" s="17">
        <f t="shared" si="6"/>
        <v>0.875</v>
      </c>
      <c r="BH25" s="16">
        <f t="shared" si="7"/>
        <v>19</v>
      </c>
      <c r="BI25" s="17">
        <f t="shared" si="8"/>
        <v>0.86363636363636365</v>
      </c>
      <c r="BJ25" s="16">
        <f t="shared" si="9"/>
        <v>13</v>
      </c>
      <c r="BK25" s="17">
        <f t="shared" si="10"/>
        <v>0.8666666666666667</v>
      </c>
      <c r="BL25" s="16">
        <f t="shared" si="11"/>
        <v>24</v>
      </c>
      <c r="BM25" s="17">
        <f t="shared" si="12"/>
        <v>0.92307692307692313</v>
      </c>
      <c r="BN25" s="16">
        <f t="shared" si="13"/>
        <v>6</v>
      </c>
      <c r="BO25" s="17">
        <f t="shared" si="14"/>
        <v>0.66666666666666663</v>
      </c>
      <c r="BP25" s="16">
        <f t="shared" si="15"/>
        <v>10</v>
      </c>
    </row>
    <row r="26" spans="1:68">
      <c r="A26" s="68" t="s">
        <v>134</v>
      </c>
      <c r="B26" s="69">
        <v>808124</v>
      </c>
      <c r="C26" s="69">
        <v>24</v>
      </c>
      <c r="D26" s="70" t="s">
        <v>246</v>
      </c>
      <c r="E26" s="70" t="s">
        <v>247</v>
      </c>
      <c r="F26" s="35" t="s">
        <v>32</v>
      </c>
      <c r="G26" s="35"/>
      <c r="H26" s="35"/>
      <c r="I26" s="35"/>
      <c r="J26" s="3">
        <v>1</v>
      </c>
      <c r="K26" s="3">
        <v>1</v>
      </c>
      <c r="L26" s="3">
        <v>1</v>
      </c>
      <c r="M26" s="3">
        <v>1</v>
      </c>
      <c r="N26" s="3">
        <v>1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0</v>
      </c>
      <c r="V26" s="3">
        <v>2</v>
      </c>
      <c r="W26" s="3">
        <v>0</v>
      </c>
      <c r="X26" s="3">
        <v>1</v>
      </c>
      <c r="Y26" s="3">
        <v>1</v>
      </c>
      <c r="Z26" s="3">
        <v>1</v>
      </c>
      <c r="AA26" s="3">
        <v>0</v>
      </c>
      <c r="AB26" s="3">
        <v>1</v>
      </c>
      <c r="AC26" s="3">
        <v>1</v>
      </c>
      <c r="AD26" s="3">
        <v>1</v>
      </c>
      <c r="AE26" s="3">
        <v>1</v>
      </c>
      <c r="AF26" s="3">
        <v>1</v>
      </c>
      <c r="AG26" s="3">
        <v>1</v>
      </c>
      <c r="AH26" s="3">
        <v>1</v>
      </c>
      <c r="AI26" s="3">
        <v>1</v>
      </c>
      <c r="AJ26" s="3">
        <v>2</v>
      </c>
      <c r="AK26" s="3">
        <v>0</v>
      </c>
      <c r="AL26" s="3">
        <v>1</v>
      </c>
      <c r="AM26" s="3">
        <v>1</v>
      </c>
      <c r="AN26" s="3">
        <v>1</v>
      </c>
      <c r="AO26" s="3">
        <v>1</v>
      </c>
      <c r="AP26" s="3">
        <v>2</v>
      </c>
      <c r="AQ26" s="3">
        <v>0</v>
      </c>
      <c r="AR26" s="3">
        <v>1</v>
      </c>
      <c r="AS26" s="3">
        <v>1</v>
      </c>
      <c r="AT26" s="3">
        <v>1</v>
      </c>
      <c r="AU26" s="3">
        <v>2</v>
      </c>
      <c r="AV26" s="3">
        <v>1</v>
      </c>
      <c r="AW26" s="3">
        <v>2</v>
      </c>
      <c r="AX26" s="3">
        <v>0</v>
      </c>
      <c r="AY26" s="3">
        <v>1</v>
      </c>
      <c r="AZ26" s="3">
        <v>1</v>
      </c>
      <c r="BA26" s="16">
        <f t="shared" si="0"/>
        <v>42</v>
      </c>
      <c r="BB26" s="17">
        <f t="shared" si="1"/>
        <v>0.84</v>
      </c>
      <c r="BC26" s="17" t="str">
        <f t="shared" si="2"/>
        <v>Aukštesnysis</v>
      </c>
      <c r="BD26" s="16">
        <f t="shared" si="3"/>
        <v>17</v>
      </c>
      <c r="BE26" s="17">
        <f t="shared" si="4"/>
        <v>0.85</v>
      </c>
      <c r="BF26" s="16">
        <f t="shared" si="5"/>
        <v>8</v>
      </c>
      <c r="BG26" s="17">
        <f t="shared" si="6"/>
        <v>1</v>
      </c>
      <c r="BH26" s="16">
        <f t="shared" si="7"/>
        <v>17</v>
      </c>
      <c r="BI26" s="17">
        <f t="shared" si="8"/>
        <v>0.77272727272727271</v>
      </c>
      <c r="BJ26" s="16">
        <f t="shared" si="9"/>
        <v>14</v>
      </c>
      <c r="BK26" s="17">
        <f t="shared" si="10"/>
        <v>0.93333333333333335</v>
      </c>
      <c r="BL26" s="16">
        <f t="shared" si="11"/>
        <v>21</v>
      </c>
      <c r="BM26" s="17">
        <f t="shared" si="12"/>
        <v>0.80769230769230771</v>
      </c>
      <c r="BN26" s="16">
        <f t="shared" si="13"/>
        <v>7</v>
      </c>
      <c r="BO26" s="17">
        <f t="shared" si="14"/>
        <v>0.77777777777777779</v>
      </c>
      <c r="BP26" s="16">
        <f t="shared" si="15"/>
        <v>10</v>
      </c>
    </row>
    <row r="27" spans="1:68">
      <c r="A27" s="68" t="s">
        <v>134</v>
      </c>
      <c r="B27" s="69">
        <v>808125</v>
      </c>
      <c r="C27" s="69">
        <v>25</v>
      </c>
      <c r="D27" s="70" t="s">
        <v>33</v>
      </c>
      <c r="E27" s="70" t="s">
        <v>248</v>
      </c>
      <c r="F27" s="35" t="s">
        <v>32</v>
      </c>
      <c r="G27" s="35"/>
      <c r="H27" s="35"/>
      <c r="I27" s="35"/>
      <c r="J27" s="3">
        <v>1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0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0</v>
      </c>
      <c r="X27" s="3">
        <v>0</v>
      </c>
      <c r="Y27" s="3">
        <v>1</v>
      </c>
      <c r="Z27" s="3">
        <v>1</v>
      </c>
      <c r="AA27" s="3">
        <v>0</v>
      </c>
      <c r="AB27" s="3">
        <v>1</v>
      </c>
      <c r="AC27" s="3">
        <v>0</v>
      </c>
      <c r="AD27" s="3">
        <v>1</v>
      </c>
      <c r="AE27" s="3">
        <v>1</v>
      </c>
      <c r="AF27" s="3">
        <v>0</v>
      </c>
      <c r="AG27" s="3">
        <v>1</v>
      </c>
      <c r="AH27" s="3">
        <v>1</v>
      </c>
      <c r="AI27" s="3">
        <v>1</v>
      </c>
      <c r="AJ27" s="3">
        <v>2</v>
      </c>
      <c r="AK27" s="3">
        <v>1</v>
      </c>
      <c r="AL27" s="3">
        <v>1</v>
      </c>
      <c r="AM27" s="3">
        <v>1</v>
      </c>
      <c r="AN27" s="3">
        <v>1</v>
      </c>
      <c r="AO27" s="3">
        <v>1</v>
      </c>
      <c r="AP27" s="3">
        <v>2</v>
      </c>
      <c r="AQ27" s="3">
        <v>1</v>
      </c>
      <c r="AR27" s="3">
        <v>1</v>
      </c>
      <c r="AS27" s="3">
        <v>1</v>
      </c>
      <c r="AT27" s="3">
        <v>1</v>
      </c>
      <c r="AU27" s="3">
        <v>2</v>
      </c>
      <c r="AV27" s="3">
        <v>2</v>
      </c>
      <c r="AW27" s="3">
        <v>2</v>
      </c>
      <c r="AX27" s="3">
        <v>0</v>
      </c>
      <c r="AY27" s="3">
        <v>1</v>
      </c>
      <c r="AZ27" s="3">
        <v>2</v>
      </c>
      <c r="BA27" s="16">
        <f t="shared" si="0"/>
        <v>42</v>
      </c>
      <c r="BB27" s="17">
        <f t="shared" si="1"/>
        <v>0.84</v>
      </c>
      <c r="BC27" s="17" t="str">
        <f t="shared" si="2"/>
        <v>Aukštesnysis</v>
      </c>
      <c r="BD27" s="16">
        <f t="shared" si="3"/>
        <v>16</v>
      </c>
      <c r="BE27" s="17">
        <f t="shared" si="4"/>
        <v>0.8</v>
      </c>
      <c r="BF27" s="16">
        <f t="shared" si="5"/>
        <v>4</v>
      </c>
      <c r="BG27" s="17">
        <f t="shared" si="6"/>
        <v>0.5</v>
      </c>
      <c r="BH27" s="16">
        <f t="shared" si="7"/>
        <v>22</v>
      </c>
      <c r="BI27" s="17">
        <f t="shared" si="8"/>
        <v>1</v>
      </c>
      <c r="BJ27" s="16">
        <f t="shared" si="9"/>
        <v>14</v>
      </c>
      <c r="BK27" s="17">
        <f t="shared" si="10"/>
        <v>0.93333333333333335</v>
      </c>
      <c r="BL27" s="16">
        <f t="shared" si="11"/>
        <v>21</v>
      </c>
      <c r="BM27" s="17">
        <f t="shared" si="12"/>
        <v>0.80769230769230771</v>
      </c>
      <c r="BN27" s="16">
        <f t="shared" si="13"/>
        <v>7</v>
      </c>
      <c r="BO27" s="17">
        <f t="shared" si="14"/>
        <v>0.77777777777777779</v>
      </c>
      <c r="BP27" s="16">
        <f t="shared" si="15"/>
        <v>10</v>
      </c>
    </row>
    <row r="28" spans="1:68">
      <c r="A28" s="68" t="s">
        <v>134</v>
      </c>
      <c r="B28" s="69">
        <v>808126</v>
      </c>
      <c r="C28" s="69">
        <v>26</v>
      </c>
      <c r="D28" s="70" t="s">
        <v>33</v>
      </c>
      <c r="E28" s="70" t="s">
        <v>249</v>
      </c>
      <c r="F28" s="35" t="s">
        <v>32</v>
      </c>
      <c r="G28" s="35"/>
      <c r="H28" s="35"/>
      <c r="I28" s="35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16" t="str">
        <f t="shared" si="0"/>
        <v>Tuščias</v>
      </c>
      <c r="BB28" s="17" t="str">
        <f t="shared" si="1"/>
        <v>Tuščias</v>
      </c>
      <c r="BC28" s="17" t="str">
        <f t="shared" si="2"/>
        <v>Neatliko</v>
      </c>
      <c r="BD28" s="16" t="str">
        <f t="shared" si="3"/>
        <v>Tuščias</v>
      </c>
      <c r="BE28" s="17" t="str">
        <f t="shared" si="4"/>
        <v>Tuščias</v>
      </c>
      <c r="BF28" s="16" t="str">
        <f t="shared" si="5"/>
        <v>Tuščias</v>
      </c>
      <c r="BG28" s="17" t="str">
        <f t="shared" si="6"/>
        <v>Tuščias</v>
      </c>
      <c r="BH28" s="16" t="str">
        <f t="shared" si="7"/>
        <v>Tuščias</v>
      </c>
      <c r="BI28" s="17" t="str">
        <f t="shared" si="8"/>
        <v>Tuščias</v>
      </c>
      <c r="BJ28" s="16" t="str">
        <f t="shared" si="9"/>
        <v>Tuščias</v>
      </c>
      <c r="BK28" s="17" t="str">
        <f t="shared" si="10"/>
        <v>Tuščias</v>
      </c>
      <c r="BL28" s="16" t="str">
        <f t="shared" si="11"/>
        <v>Tuščias</v>
      </c>
      <c r="BM28" s="17" t="str">
        <f t="shared" si="12"/>
        <v>Tuščias</v>
      </c>
      <c r="BN28" s="16" t="str">
        <f t="shared" si="13"/>
        <v>Tuščias</v>
      </c>
      <c r="BO28" s="17" t="str">
        <f t="shared" si="14"/>
        <v>Tuščias</v>
      </c>
      <c r="BP28" s="16" t="str">
        <f t="shared" si="15"/>
        <v>Tuščias</v>
      </c>
    </row>
    <row r="29" spans="1:68">
      <c r="A29" s="68" t="s">
        <v>134</v>
      </c>
      <c r="B29" s="69">
        <v>808127</v>
      </c>
      <c r="C29" s="69">
        <v>27</v>
      </c>
      <c r="D29" s="70" t="s">
        <v>215</v>
      </c>
      <c r="E29" s="70" t="s">
        <v>250</v>
      </c>
      <c r="F29" s="35" t="s">
        <v>32</v>
      </c>
      <c r="G29" s="35"/>
      <c r="H29" s="35"/>
      <c r="I29" s="35"/>
      <c r="J29" s="3">
        <v>1</v>
      </c>
      <c r="K29" s="3">
        <v>1</v>
      </c>
      <c r="L29" s="3">
        <v>0</v>
      </c>
      <c r="M29" s="3">
        <v>1</v>
      </c>
      <c r="N29" s="3">
        <v>0</v>
      </c>
      <c r="O29" s="3">
        <v>1</v>
      </c>
      <c r="P29" s="3">
        <v>1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1</v>
      </c>
      <c r="AA29" s="3">
        <v>0</v>
      </c>
      <c r="AB29" s="3">
        <v>1</v>
      </c>
      <c r="AC29" s="3">
        <v>1</v>
      </c>
      <c r="AD29" s="3">
        <v>1</v>
      </c>
      <c r="AE29" s="3">
        <v>1</v>
      </c>
      <c r="AF29" s="3">
        <v>0</v>
      </c>
      <c r="AG29" s="3">
        <v>0</v>
      </c>
      <c r="AH29" s="3">
        <v>1</v>
      </c>
      <c r="AI29" s="3">
        <v>1</v>
      </c>
      <c r="AJ29" s="3">
        <v>1</v>
      </c>
      <c r="AK29" s="3">
        <v>1</v>
      </c>
      <c r="AL29" s="3">
        <v>1</v>
      </c>
      <c r="AM29" s="3">
        <v>0</v>
      </c>
      <c r="AN29" s="3">
        <v>0</v>
      </c>
      <c r="AO29" s="3">
        <v>0</v>
      </c>
      <c r="AP29" s="3">
        <v>0</v>
      </c>
      <c r="AQ29" s="3">
        <v>0</v>
      </c>
      <c r="AR29" s="3">
        <v>0</v>
      </c>
      <c r="AS29" s="3">
        <v>0</v>
      </c>
      <c r="AT29" s="3">
        <v>0</v>
      </c>
      <c r="AU29" s="3">
        <v>1</v>
      </c>
      <c r="AV29" s="3">
        <v>1</v>
      </c>
      <c r="AW29" s="3">
        <v>1</v>
      </c>
      <c r="AX29" s="3">
        <v>0</v>
      </c>
      <c r="AY29" s="3">
        <v>0</v>
      </c>
      <c r="AZ29" s="3">
        <v>0</v>
      </c>
      <c r="BA29" s="16">
        <f t="shared" si="0"/>
        <v>18</v>
      </c>
      <c r="BB29" s="17">
        <f t="shared" si="1"/>
        <v>0.36</v>
      </c>
      <c r="BC29" s="17" t="str">
        <f t="shared" si="2"/>
        <v>Patenkinamas</v>
      </c>
      <c r="BD29" s="16">
        <f t="shared" si="3"/>
        <v>6</v>
      </c>
      <c r="BE29" s="17">
        <f t="shared" si="4"/>
        <v>0.3</v>
      </c>
      <c r="BF29" s="16">
        <f t="shared" si="5"/>
        <v>5</v>
      </c>
      <c r="BG29" s="17">
        <f t="shared" si="6"/>
        <v>0.625</v>
      </c>
      <c r="BH29" s="16">
        <f t="shared" si="7"/>
        <v>7</v>
      </c>
      <c r="BI29" s="17">
        <f t="shared" si="8"/>
        <v>0.31818181818181818</v>
      </c>
      <c r="BJ29" s="16">
        <f t="shared" si="9"/>
        <v>5</v>
      </c>
      <c r="BK29" s="17">
        <f t="shared" si="10"/>
        <v>0.33333333333333331</v>
      </c>
      <c r="BL29" s="16">
        <f t="shared" si="11"/>
        <v>10</v>
      </c>
      <c r="BM29" s="17">
        <f t="shared" si="12"/>
        <v>0.38461538461538464</v>
      </c>
      <c r="BN29" s="16">
        <f t="shared" si="13"/>
        <v>3</v>
      </c>
      <c r="BO29" s="17">
        <f t="shared" si="14"/>
        <v>0.33333333333333331</v>
      </c>
      <c r="BP29" s="16">
        <f t="shared" si="15"/>
        <v>3</v>
      </c>
    </row>
    <row r="30" spans="1:68">
      <c r="A30" s="68" t="s">
        <v>134</v>
      </c>
      <c r="B30" s="69">
        <v>808128</v>
      </c>
      <c r="C30" s="69">
        <v>28</v>
      </c>
      <c r="D30" s="70" t="s">
        <v>251</v>
      </c>
      <c r="E30" s="70" t="s">
        <v>252</v>
      </c>
      <c r="F30" s="35" t="s">
        <v>36</v>
      </c>
      <c r="G30" s="35"/>
      <c r="H30" s="35"/>
      <c r="I30" s="35"/>
      <c r="J30" s="3">
        <v>1</v>
      </c>
      <c r="K30" s="3">
        <v>1</v>
      </c>
      <c r="L30" s="3">
        <v>1</v>
      </c>
      <c r="M30" s="3">
        <v>1</v>
      </c>
      <c r="N30" s="3">
        <v>1</v>
      </c>
      <c r="O30" s="3">
        <v>1</v>
      </c>
      <c r="P30" s="3">
        <v>1</v>
      </c>
      <c r="Q30" s="3">
        <v>1</v>
      </c>
      <c r="R30" s="3">
        <v>0</v>
      </c>
      <c r="S30" s="3">
        <v>0</v>
      </c>
      <c r="T30" s="3">
        <v>1</v>
      </c>
      <c r="U30" s="3">
        <v>1</v>
      </c>
      <c r="V30" s="3">
        <v>2</v>
      </c>
      <c r="W30" s="3">
        <v>0</v>
      </c>
      <c r="X30" s="3">
        <v>0</v>
      </c>
      <c r="Y30" s="3">
        <v>1</v>
      </c>
      <c r="Z30" s="3">
        <v>0</v>
      </c>
      <c r="AA30" s="3">
        <v>0</v>
      </c>
      <c r="AB30" s="3">
        <v>0</v>
      </c>
      <c r="AC30" s="3">
        <v>1</v>
      </c>
      <c r="AD30" s="3">
        <v>1</v>
      </c>
      <c r="AE30" s="3">
        <v>1</v>
      </c>
      <c r="AF30" s="3">
        <v>1</v>
      </c>
      <c r="AG30" s="3">
        <v>1</v>
      </c>
      <c r="AH30" s="3">
        <v>1</v>
      </c>
      <c r="AI30" s="3">
        <v>1</v>
      </c>
      <c r="AJ30" s="3">
        <v>2</v>
      </c>
      <c r="AK30" s="3">
        <v>1</v>
      </c>
      <c r="AL30" s="3">
        <v>1</v>
      </c>
      <c r="AM30" s="3">
        <v>1</v>
      </c>
      <c r="AN30" s="3">
        <v>1</v>
      </c>
      <c r="AO30" s="3">
        <v>1</v>
      </c>
      <c r="AP30" s="3">
        <v>2</v>
      </c>
      <c r="AQ30" s="3">
        <v>0</v>
      </c>
      <c r="AR30" s="3">
        <v>1</v>
      </c>
      <c r="AS30" s="3">
        <v>0</v>
      </c>
      <c r="AT30" s="3">
        <v>1</v>
      </c>
      <c r="AU30" s="3">
        <v>0</v>
      </c>
      <c r="AV30" s="3">
        <v>1</v>
      </c>
      <c r="AW30" s="3">
        <v>2</v>
      </c>
      <c r="AX30" s="3">
        <v>0</v>
      </c>
      <c r="AY30" s="3">
        <v>1</v>
      </c>
      <c r="AZ30" s="3">
        <v>1</v>
      </c>
      <c r="BA30" s="16">
        <f t="shared" si="0"/>
        <v>36</v>
      </c>
      <c r="BB30" s="17">
        <f t="shared" si="1"/>
        <v>0.72</v>
      </c>
      <c r="BC30" s="17" t="str">
        <f t="shared" si="2"/>
        <v>Pagrindinis</v>
      </c>
      <c r="BD30" s="16">
        <f t="shared" si="3"/>
        <v>14</v>
      </c>
      <c r="BE30" s="17">
        <f t="shared" si="4"/>
        <v>0.7</v>
      </c>
      <c r="BF30" s="16">
        <f t="shared" si="5"/>
        <v>6</v>
      </c>
      <c r="BG30" s="17">
        <f t="shared" si="6"/>
        <v>0.75</v>
      </c>
      <c r="BH30" s="16">
        <f t="shared" si="7"/>
        <v>16</v>
      </c>
      <c r="BI30" s="17">
        <f t="shared" si="8"/>
        <v>0.72727272727272729</v>
      </c>
      <c r="BJ30" s="16">
        <f t="shared" si="9"/>
        <v>13</v>
      </c>
      <c r="BK30" s="17">
        <f t="shared" si="10"/>
        <v>0.8666666666666667</v>
      </c>
      <c r="BL30" s="16">
        <f t="shared" si="11"/>
        <v>18</v>
      </c>
      <c r="BM30" s="17">
        <f t="shared" si="12"/>
        <v>0.69230769230769229</v>
      </c>
      <c r="BN30" s="16">
        <f t="shared" si="13"/>
        <v>5</v>
      </c>
      <c r="BO30" s="17">
        <f t="shared" si="14"/>
        <v>0.55555555555555558</v>
      </c>
      <c r="BP30" s="16">
        <f t="shared" si="15"/>
        <v>8</v>
      </c>
    </row>
    <row r="31" spans="1:68">
      <c r="A31" s="68" t="s">
        <v>134</v>
      </c>
      <c r="B31" s="69">
        <v>808129</v>
      </c>
      <c r="C31" s="69">
        <v>29</v>
      </c>
      <c r="D31" s="70" t="s">
        <v>253</v>
      </c>
      <c r="E31" s="70" t="s">
        <v>254</v>
      </c>
      <c r="F31" s="35" t="s">
        <v>36</v>
      </c>
      <c r="G31" s="35"/>
      <c r="H31" s="35"/>
      <c r="I31" s="35"/>
      <c r="J31" s="3">
        <v>1</v>
      </c>
      <c r="K31" s="3">
        <v>1</v>
      </c>
      <c r="L31" s="3">
        <v>0</v>
      </c>
      <c r="M31" s="3">
        <v>1</v>
      </c>
      <c r="N31" s="3">
        <v>1</v>
      </c>
      <c r="O31" s="3">
        <v>1</v>
      </c>
      <c r="P31" s="3">
        <v>1</v>
      </c>
      <c r="Q31" s="3">
        <v>0</v>
      </c>
      <c r="R31" s="3">
        <v>0</v>
      </c>
      <c r="S31" s="3">
        <v>1</v>
      </c>
      <c r="T31" s="3">
        <v>1</v>
      </c>
      <c r="U31" s="3">
        <v>1</v>
      </c>
      <c r="V31" s="3">
        <v>2</v>
      </c>
      <c r="W31" s="3">
        <v>0</v>
      </c>
      <c r="X31" s="3">
        <v>0</v>
      </c>
      <c r="Y31" s="3">
        <v>1</v>
      </c>
      <c r="Z31" s="3">
        <v>0</v>
      </c>
      <c r="AA31" s="3">
        <v>0</v>
      </c>
      <c r="AB31" s="3">
        <v>1</v>
      </c>
      <c r="AC31" s="3">
        <v>1</v>
      </c>
      <c r="AD31" s="3">
        <v>1</v>
      </c>
      <c r="AE31" s="3">
        <v>1</v>
      </c>
      <c r="AF31" s="3">
        <v>1</v>
      </c>
      <c r="AG31" s="3">
        <v>1</v>
      </c>
      <c r="AH31" s="3">
        <v>1</v>
      </c>
      <c r="AI31" s="3">
        <v>1</v>
      </c>
      <c r="AJ31" s="3">
        <v>2</v>
      </c>
      <c r="AK31" s="3">
        <v>0</v>
      </c>
      <c r="AL31" s="3">
        <v>1</v>
      </c>
      <c r="AM31" s="3">
        <v>1</v>
      </c>
      <c r="AN31" s="3">
        <v>1</v>
      </c>
      <c r="AO31" s="3">
        <v>1</v>
      </c>
      <c r="AP31" s="3">
        <v>2</v>
      </c>
      <c r="AQ31" s="3">
        <v>0</v>
      </c>
      <c r="AR31" s="3">
        <v>1</v>
      </c>
      <c r="AS31" s="3">
        <v>0</v>
      </c>
      <c r="AT31" s="3">
        <v>1</v>
      </c>
      <c r="AU31" s="3">
        <v>2</v>
      </c>
      <c r="AV31" s="3">
        <v>2</v>
      </c>
      <c r="AW31" s="3">
        <v>2</v>
      </c>
      <c r="AX31" s="3">
        <v>0</v>
      </c>
      <c r="AY31" s="3">
        <v>1</v>
      </c>
      <c r="AZ31" s="3">
        <v>2</v>
      </c>
      <c r="BA31" s="16">
        <f t="shared" si="0"/>
        <v>39</v>
      </c>
      <c r="BB31" s="17">
        <f t="shared" si="1"/>
        <v>0.78</v>
      </c>
      <c r="BC31" s="17" t="str">
        <f t="shared" si="2"/>
        <v>Pagrindinis</v>
      </c>
      <c r="BD31" s="16">
        <f t="shared" si="3"/>
        <v>15</v>
      </c>
      <c r="BE31" s="17">
        <f t="shared" si="4"/>
        <v>0.75</v>
      </c>
      <c r="BF31" s="16">
        <f t="shared" si="5"/>
        <v>5</v>
      </c>
      <c r="BG31" s="17">
        <f t="shared" si="6"/>
        <v>0.625</v>
      </c>
      <c r="BH31" s="16">
        <f t="shared" si="7"/>
        <v>19</v>
      </c>
      <c r="BI31" s="17">
        <f t="shared" si="8"/>
        <v>0.86363636363636365</v>
      </c>
      <c r="BJ31" s="16">
        <f t="shared" si="9"/>
        <v>12</v>
      </c>
      <c r="BK31" s="17">
        <f t="shared" si="10"/>
        <v>0.8</v>
      </c>
      <c r="BL31" s="16">
        <f t="shared" si="11"/>
        <v>20</v>
      </c>
      <c r="BM31" s="17">
        <f t="shared" si="12"/>
        <v>0.76923076923076927</v>
      </c>
      <c r="BN31" s="16">
        <f t="shared" si="13"/>
        <v>7</v>
      </c>
      <c r="BO31" s="17">
        <f t="shared" si="14"/>
        <v>0.77777777777777779</v>
      </c>
      <c r="BP31" s="16">
        <f t="shared" si="15"/>
        <v>9</v>
      </c>
    </row>
    <row r="32" spans="1:68">
      <c r="A32" s="68" t="s">
        <v>134</v>
      </c>
      <c r="B32" s="69">
        <v>808130</v>
      </c>
      <c r="C32" s="69">
        <v>30</v>
      </c>
      <c r="D32" s="70" t="s">
        <v>255</v>
      </c>
      <c r="E32" s="70" t="s">
        <v>256</v>
      </c>
      <c r="F32" s="35" t="s">
        <v>32</v>
      </c>
      <c r="G32" s="35"/>
      <c r="H32" s="35"/>
      <c r="I32" s="35"/>
      <c r="J32" s="3">
        <v>1</v>
      </c>
      <c r="K32" s="3">
        <v>1</v>
      </c>
      <c r="L32" s="3">
        <v>1</v>
      </c>
      <c r="M32" s="3">
        <v>1</v>
      </c>
      <c r="N32" s="3">
        <v>1</v>
      </c>
      <c r="O32" s="3">
        <v>1</v>
      </c>
      <c r="P32" s="3">
        <v>1</v>
      </c>
      <c r="Q32" s="3">
        <v>1</v>
      </c>
      <c r="R32" s="3">
        <v>1</v>
      </c>
      <c r="S32" s="3">
        <v>1</v>
      </c>
      <c r="T32" s="3">
        <v>0</v>
      </c>
      <c r="U32" s="3">
        <v>1</v>
      </c>
      <c r="V32" s="3">
        <v>2</v>
      </c>
      <c r="W32" s="3">
        <v>0</v>
      </c>
      <c r="X32" s="3">
        <v>0</v>
      </c>
      <c r="Y32" s="3">
        <v>1</v>
      </c>
      <c r="Z32" s="3">
        <v>1</v>
      </c>
      <c r="AA32" s="3">
        <v>0</v>
      </c>
      <c r="AB32" s="3">
        <v>1</v>
      </c>
      <c r="AC32" s="3">
        <v>0</v>
      </c>
      <c r="AD32" s="3">
        <v>1</v>
      </c>
      <c r="AE32" s="3">
        <v>1</v>
      </c>
      <c r="AF32" s="3">
        <v>1</v>
      </c>
      <c r="AG32" s="3">
        <v>1</v>
      </c>
      <c r="AH32" s="3">
        <v>1</v>
      </c>
      <c r="AI32" s="3">
        <v>1</v>
      </c>
      <c r="AJ32" s="3">
        <v>1</v>
      </c>
      <c r="AK32" s="3">
        <v>0</v>
      </c>
      <c r="AL32" s="3">
        <v>1</v>
      </c>
      <c r="AM32" s="3">
        <v>1</v>
      </c>
      <c r="AN32" s="3">
        <v>1</v>
      </c>
      <c r="AO32" s="3">
        <v>1</v>
      </c>
      <c r="AP32" s="3">
        <v>1</v>
      </c>
      <c r="AQ32" s="3">
        <v>0</v>
      </c>
      <c r="AR32" s="3">
        <v>0</v>
      </c>
      <c r="AS32" s="3">
        <v>0</v>
      </c>
      <c r="AT32" s="3">
        <v>0</v>
      </c>
      <c r="AU32" s="3">
        <v>2</v>
      </c>
      <c r="AV32" s="3">
        <v>2</v>
      </c>
      <c r="AW32" s="3">
        <v>1</v>
      </c>
      <c r="AX32" s="3">
        <v>0</v>
      </c>
      <c r="AY32" s="3">
        <v>0</v>
      </c>
      <c r="AZ32" s="3">
        <v>0</v>
      </c>
      <c r="BA32" s="16">
        <f t="shared" si="0"/>
        <v>33</v>
      </c>
      <c r="BB32" s="17">
        <f t="shared" si="1"/>
        <v>0.66</v>
      </c>
      <c r="BC32" s="17" t="str">
        <f t="shared" si="2"/>
        <v>Pagrindinis</v>
      </c>
      <c r="BD32" s="16">
        <f t="shared" si="3"/>
        <v>15</v>
      </c>
      <c r="BE32" s="17">
        <f t="shared" si="4"/>
        <v>0.75</v>
      </c>
      <c r="BF32" s="16">
        <f t="shared" si="5"/>
        <v>6</v>
      </c>
      <c r="BG32" s="17">
        <f t="shared" si="6"/>
        <v>0.75</v>
      </c>
      <c r="BH32" s="16">
        <f t="shared" si="7"/>
        <v>12</v>
      </c>
      <c r="BI32" s="17">
        <f t="shared" si="8"/>
        <v>0.54545454545454541</v>
      </c>
      <c r="BJ32" s="16">
        <f t="shared" si="9"/>
        <v>11</v>
      </c>
      <c r="BK32" s="17">
        <f t="shared" si="10"/>
        <v>0.73333333333333328</v>
      </c>
      <c r="BL32" s="16">
        <f t="shared" si="11"/>
        <v>19</v>
      </c>
      <c r="BM32" s="17">
        <f t="shared" si="12"/>
        <v>0.73076923076923073</v>
      </c>
      <c r="BN32" s="16">
        <f t="shared" si="13"/>
        <v>3</v>
      </c>
      <c r="BO32" s="17">
        <f t="shared" si="14"/>
        <v>0.33333333333333331</v>
      </c>
      <c r="BP32" s="16">
        <f t="shared" si="15"/>
        <v>7</v>
      </c>
    </row>
    <row r="33" spans="1:68">
      <c r="A33" s="68" t="s">
        <v>134</v>
      </c>
      <c r="B33" s="69">
        <v>808131</v>
      </c>
      <c r="C33" s="69">
        <v>31</v>
      </c>
      <c r="D33" s="70" t="s">
        <v>257</v>
      </c>
      <c r="E33" s="70" t="s">
        <v>258</v>
      </c>
      <c r="F33" s="35" t="s">
        <v>36</v>
      </c>
      <c r="G33" s="35"/>
      <c r="H33" s="35"/>
      <c r="I33" s="35"/>
      <c r="J33" s="3">
        <v>1</v>
      </c>
      <c r="K33" s="3">
        <v>1</v>
      </c>
      <c r="L33" s="3">
        <v>0</v>
      </c>
      <c r="M33" s="3">
        <v>0</v>
      </c>
      <c r="N33" s="3">
        <v>0</v>
      </c>
      <c r="O33" s="3">
        <v>0</v>
      </c>
      <c r="P33" s="3">
        <v>1</v>
      </c>
      <c r="Q33" s="3">
        <v>0</v>
      </c>
      <c r="R33" s="3">
        <v>0</v>
      </c>
      <c r="S33" s="3">
        <v>1</v>
      </c>
      <c r="T33" s="3">
        <v>1</v>
      </c>
      <c r="U33" s="3">
        <v>1</v>
      </c>
      <c r="V33" s="3">
        <v>2</v>
      </c>
      <c r="W33" s="3">
        <v>0</v>
      </c>
      <c r="X33" s="3">
        <v>0</v>
      </c>
      <c r="Y33" s="3">
        <v>1</v>
      </c>
      <c r="Z33" s="3">
        <v>0</v>
      </c>
      <c r="AA33" s="3">
        <v>0</v>
      </c>
      <c r="AB33" s="3">
        <v>1</v>
      </c>
      <c r="AC33" s="3">
        <v>1</v>
      </c>
      <c r="AD33" s="3">
        <v>1</v>
      </c>
      <c r="AE33" s="3">
        <v>1</v>
      </c>
      <c r="AF33" s="3">
        <v>1</v>
      </c>
      <c r="AG33" s="3">
        <v>0</v>
      </c>
      <c r="AH33" s="3">
        <v>1</v>
      </c>
      <c r="AI33" s="3">
        <v>0</v>
      </c>
      <c r="AJ33" s="3">
        <v>2</v>
      </c>
      <c r="AK33" s="3">
        <v>0</v>
      </c>
      <c r="AL33" s="3">
        <v>1</v>
      </c>
      <c r="AM33" s="3">
        <v>0</v>
      </c>
      <c r="AN33" s="3">
        <v>1</v>
      </c>
      <c r="AO33" s="3">
        <v>1</v>
      </c>
      <c r="AP33" s="3">
        <v>2</v>
      </c>
      <c r="AQ33" s="3">
        <v>0</v>
      </c>
      <c r="AR33" s="3">
        <v>1</v>
      </c>
      <c r="AS33" s="3">
        <v>0</v>
      </c>
      <c r="AT33" s="3">
        <v>1</v>
      </c>
      <c r="AU33" s="3">
        <v>2</v>
      </c>
      <c r="AV33" s="3">
        <v>2</v>
      </c>
      <c r="AW33" s="3">
        <v>2</v>
      </c>
      <c r="AX33" s="3">
        <v>0</v>
      </c>
      <c r="AY33" s="3">
        <v>1</v>
      </c>
      <c r="AZ33" s="3">
        <v>2</v>
      </c>
      <c r="BA33" s="16">
        <f t="shared" si="0"/>
        <v>33</v>
      </c>
      <c r="BB33" s="17">
        <f t="shared" si="1"/>
        <v>0.66</v>
      </c>
      <c r="BC33" s="17" t="str">
        <f t="shared" si="2"/>
        <v>Pagrindinis</v>
      </c>
      <c r="BD33" s="16">
        <f t="shared" si="3"/>
        <v>10</v>
      </c>
      <c r="BE33" s="17">
        <f t="shared" si="4"/>
        <v>0.5</v>
      </c>
      <c r="BF33" s="16">
        <f t="shared" si="5"/>
        <v>5</v>
      </c>
      <c r="BG33" s="17">
        <f t="shared" si="6"/>
        <v>0.625</v>
      </c>
      <c r="BH33" s="16">
        <f t="shared" si="7"/>
        <v>18</v>
      </c>
      <c r="BI33" s="17">
        <f t="shared" si="8"/>
        <v>0.81818181818181823</v>
      </c>
      <c r="BJ33" s="16">
        <f t="shared" si="9"/>
        <v>9</v>
      </c>
      <c r="BK33" s="17">
        <f t="shared" si="10"/>
        <v>0.6</v>
      </c>
      <c r="BL33" s="16">
        <f t="shared" si="11"/>
        <v>17</v>
      </c>
      <c r="BM33" s="17">
        <f t="shared" si="12"/>
        <v>0.65384615384615385</v>
      </c>
      <c r="BN33" s="16">
        <f t="shared" si="13"/>
        <v>7</v>
      </c>
      <c r="BO33" s="17">
        <f t="shared" si="14"/>
        <v>0.77777777777777779</v>
      </c>
      <c r="BP33" s="16">
        <f t="shared" si="15"/>
        <v>7</v>
      </c>
    </row>
    <row r="34" spans="1:68">
      <c r="A34" s="68" t="s">
        <v>135</v>
      </c>
      <c r="B34" s="69">
        <v>808201</v>
      </c>
      <c r="C34" s="69">
        <v>1</v>
      </c>
      <c r="D34" s="70" t="s">
        <v>259</v>
      </c>
      <c r="E34" s="70" t="s">
        <v>260</v>
      </c>
      <c r="F34" s="35" t="s">
        <v>32</v>
      </c>
      <c r="G34" s="35"/>
      <c r="H34" s="35"/>
      <c r="I34" s="35"/>
      <c r="J34" s="3">
        <v>1</v>
      </c>
      <c r="K34" s="3">
        <v>1</v>
      </c>
      <c r="L34" s="3">
        <v>1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1</v>
      </c>
      <c r="U34" s="3">
        <v>0</v>
      </c>
      <c r="V34" s="3">
        <v>2</v>
      </c>
      <c r="W34" s="3">
        <v>0</v>
      </c>
      <c r="X34" s="3">
        <v>1</v>
      </c>
      <c r="Y34" s="3">
        <v>1</v>
      </c>
      <c r="Z34" s="3">
        <v>1</v>
      </c>
      <c r="AA34" s="3">
        <v>1</v>
      </c>
      <c r="AB34" s="3">
        <v>1</v>
      </c>
      <c r="AC34" s="3">
        <v>1</v>
      </c>
      <c r="AD34" s="3">
        <v>1</v>
      </c>
      <c r="AE34" s="3">
        <v>1</v>
      </c>
      <c r="AF34" s="3">
        <v>0</v>
      </c>
      <c r="AG34" s="3">
        <v>1</v>
      </c>
      <c r="AH34" s="3">
        <v>1</v>
      </c>
      <c r="AI34" s="3">
        <v>1</v>
      </c>
      <c r="AJ34" s="3">
        <v>2</v>
      </c>
      <c r="AK34" s="3">
        <v>0</v>
      </c>
      <c r="AL34" s="3">
        <v>1</v>
      </c>
      <c r="AM34" s="3">
        <v>0</v>
      </c>
      <c r="AN34" s="3">
        <v>1</v>
      </c>
      <c r="AO34" s="3">
        <v>1</v>
      </c>
      <c r="AP34" s="3">
        <v>2</v>
      </c>
      <c r="AQ34" s="3">
        <v>0</v>
      </c>
      <c r="AR34" s="3">
        <v>1</v>
      </c>
      <c r="AS34" s="3">
        <v>0</v>
      </c>
      <c r="AT34" s="3">
        <v>0</v>
      </c>
      <c r="AU34" s="3">
        <v>2</v>
      </c>
      <c r="AV34" s="3">
        <v>1</v>
      </c>
      <c r="AW34" s="3">
        <v>0</v>
      </c>
      <c r="AX34" s="3">
        <v>0</v>
      </c>
      <c r="AY34" s="3">
        <v>0</v>
      </c>
      <c r="AZ34" s="3">
        <v>0</v>
      </c>
      <c r="BA34" s="16">
        <f t="shared" si="0"/>
        <v>35</v>
      </c>
      <c r="BB34" s="17">
        <f t="shared" si="1"/>
        <v>0.7</v>
      </c>
      <c r="BC34" s="17" t="str">
        <f t="shared" si="2"/>
        <v>Pagrindinis</v>
      </c>
      <c r="BD34" s="16">
        <f t="shared" si="3"/>
        <v>18</v>
      </c>
      <c r="BE34" s="17">
        <f t="shared" si="4"/>
        <v>0.9</v>
      </c>
      <c r="BF34" s="16">
        <f t="shared" si="5"/>
        <v>7</v>
      </c>
      <c r="BG34" s="17">
        <f t="shared" si="6"/>
        <v>0.875</v>
      </c>
      <c r="BH34" s="16">
        <f t="shared" si="7"/>
        <v>10</v>
      </c>
      <c r="BI34" s="17">
        <f t="shared" si="8"/>
        <v>0.45454545454545453</v>
      </c>
      <c r="BJ34" s="16">
        <f t="shared" si="9"/>
        <v>13</v>
      </c>
      <c r="BK34" s="17">
        <f t="shared" si="10"/>
        <v>0.8666666666666667</v>
      </c>
      <c r="BL34" s="16">
        <f t="shared" si="11"/>
        <v>18</v>
      </c>
      <c r="BM34" s="17">
        <f t="shared" si="12"/>
        <v>0.69230769230769229</v>
      </c>
      <c r="BN34" s="16">
        <f t="shared" si="13"/>
        <v>4</v>
      </c>
      <c r="BO34" s="17">
        <f t="shared" si="14"/>
        <v>0.44444444444444442</v>
      </c>
      <c r="BP34" s="16">
        <f t="shared" si="15"/>
        <v>8</v>
      </c>
    </row>
    <row r="35" spans="1:68">
      <c r="A35" s="68" t="s">
        <v>135</v>
      </c>
      <c r="B35" s="69">
        <v>808202</v>
      </c>
      <c r="C35" s="69">
        <v>2</v>
      </c>
      <c r="D35" s="70" t="s">
        <v>261</v>
      </c>
      <c r="E35" s="70" t="s">
        <v>262</v>
      </c>
      <c r="F35" s="35" t="s">
        <v>36</v>
      </c>
      <c r="G35" s="35"/>
      <c r="H35" s="35"/>
      <c r="I35" s="35"/>
      <c r="J35" s="3">
        <v>1</v>
      </c>
      <c r="K35" s="3">
        <v>1</v>
      </c>
      <c r="L35" s="3">
        <v>1</v>
      </c>
      <c r="M35" s="3">
        <v>1</v>
      </c>
      <c r="N35" s="3">
        <v>1</v>
      </c>
      <c r="O35" s="3">
        <v>1</v>
      </c>
      <c r="P35" s="3">
        <v>1</v>
      </c>
      <c r="Q35" s="3">
        <v>1</v>
      </c>
      <c r="R35" s="3">
        <v>1</v>
      </c>
      <c r="S35" s="3">
        <v>1</v>
      </c>
      <c r="T35" s="3">
        <v>1</v>
      </c>
      <c r="U35" s="3">
        <v>1</v>
      </c>
      <c r="V35" s="3">
        <v>2</v>
      </c>
      <c r="W35" s="3">
        <v>0</v>
      </c>
      <c r="X35" s="3">
        <v>1</v>
      </c>
      <c r="Y35" s="3">
        <v>1</v>
      </c>
      <c r="Z35" s="3">
        <v>1</v>
      </c>
      <c r="AA35" s="3">
        <v>1</v>
      </c>
      <c r="AB35" s="3">
        <v>1</v>
      </c>
      <c r="AC35" s="3">
        <v>0</v>
      </c>
      <c r="AD35" s="3">
        <v>1</v>
      </c>
      <c r="AE35" s="3">
        <v>0</v>
      </c>
      <c r="AF35" s="3">
        <v>1</v>
      </c>
      <c r="AG35" s="3">
        <v>1</v>
      </c>
      <c r="AH35" s="3">
        <v>1</v>
      </c>
      <c r="AI35" s="3">
        <v>1</v>
      </c>
      <c r="AJ35" s="3">
        <v>2</v>
      </c>
      <c r="AK35" s="3">
        <v>1</v>
      </c>
      <c r="AL35" s="3">
        <v>1</v>
      </c>
      <c r="AM35" s="3">
        <v>1</v>
      </c>
      <c r="AN35" s="3">
        <v>1</v>
      </c>
      <c r="AO35" s="3">
        <v>1</v>
      </c>
      <c r="AP35" s="3">
        <v>2</v>
      </c>
      <c r="AQ35" s="3">
        <v>1</v>
      </c>
      <c r="AR35" s="3">
        <v>1</v>
      </c>
      <c r="AS35" s="3">
        <v>1</v>
      </c>
      <c r="AT35" s="3">
        <v>1</v>
      </c>
      <c r="AU35" s="3">
        <v>2</v>
      </c>
      <c r="AV35" s="3">
        <v>1</v>
      </c>
      <c r="AW35" s="3">
        <v>1</v>
      </c>
      <c r="AX35" s="3">
        <v>0</v>
      </c>
      <c r="AY35" s="3">
        <v>1</v>
      </c>
      <c r="AZ35" s="3">
        <v>0</v>
      </c>
      <c r="BA35" s="16">
        <f t="shared" si="0"/>
        <v>42</v>
      </c>
      <c r="BB35" s="17">
        <f t="shared" si="1"/>
        <v>0.84</v>
      </c>
      <c r="BC35" s="17" t="str">
        <f t="shared" ref="BC35:BC67" si="16">IF(BA35&lt;=10,"Nepatenkinamas",IF(BA35&lt;=23,"Patenkinamas", IF(BA35&lt;=39,"Pagrindinis", IF(BA35&lt;=50, "Aukštesnysis", "Neatliko")) ))</f>
        <v>Aukštesnysis</v>
      </c>
      <c r="BD35" s="16">
        <f t="shared" si="3"/>
        <v>18</v>
      </c>
      <c r="BE35" s="17">
        <f t="shared" si="4"/>
        <v>0.9</v>
      </c>
      <c r="BF35" s="16">
        <f t="shared" si="5"/>
        <v>6</v>
      </c>
      <c r="BG35" s="17">
        <f t="shared" si="6"/>
        <v>0.75</v>
      </c>
      <c r="BH35" s="16">
        <f t="shared" si="7"/>
        <v>18</v>
      </c>
      <c r="BI35" s="17">
        <f t="shared" si="8"/>
        <v>0.81818181818181823</v>
      </c>
      <c r="BJ35" s="16">
        <f t="shared" si="9"/>
        <v>14</v>
      </c>
      <c r="BK35" s="17">
        <f t="shared" si="10"/>
        <v>0.93333333333333335</v>
      </c>
      <c r="BL35" s="16">
        <f t="shared" si="11"/>
        <v>23</v>
      </c>
      <c r="BM35" s="17">
        <f t="shared" si="12"/>
        <v>0.88461538461538458</v>
      </c>
      <c r="BN35" s="16">
        <f t="shared" si="13"/>
        <v>5</v>
      </c>
      <c r="BO35" s="17">
        <f t="shared" si="14"/>
        <v>0.55555555555555558</v>
      </c>
      <c r="BP35" s="16">
        <f t="shared" si="15"/>
        <v>10</v>
      </c>
    </row>
    <row r="36" spans="1:68">
      <c r="A36" s="68" t="s">
        <v>135</v>
      </c>
      <c r="B36" s="69">
        <v>808203</v>
      </c>
      <c r="C36" s="69">
        <v>3</v>
      </c>
      <c r="D36" s="70" t="s">
        <v>263</v>
      </c>
      <c r="E36" s="70" t="s">
        <v>264</v>
      </c>
      <c r="F36" s="35" t="s">
        <v>36</v>
      </c>
      <c r="G36" s="35"/>
      <c r="H36" s="35"/>
      <c r="I36" s="35"/>
      <c r="J36" s="3">
        <v>1</v>
      </c>
      <c r="K36" s="3">
        <v>1</v>
      </c>
      <c r="L36" s="3">
        <v>1</v>
      </c>
      <c r="M36" s="3">
        <v>1</v>
      </c>
      <c r="N36" s="3">
        <v>1</v>
      </c>
      <c r="O36" s="3">
        <v>1</v>
      </c>
      <c r="P36" s="3">
        <v>1</v>
      </c>
      <c r="Q36" s="3">
        <v>1</v>
      </c>
      <c r="R36" s="3">
        <v>0</v>
      </c>
      <c r="S36" s="3">
        <v>1</v>
      </c>
      <c r="T36" s="3">
        <v>1</v>
      </c>
      <c r="U36" s="3">
        <v>1</v>
      </c>
      <c r="V36" s="3">
        <v>2</v>
      </c>
      <c r="W36" s="3">
        <v>0</v>
      </c>
      <c r="X36" s="3">
        <v>0</v>
      </c>
      <c r="Y36" s="3">
        <v>0</v>
      </c>
      <c r="Z36" s="3">
        <v>1</v>
      </c>
      <c r="AA36" s="3">
        <v>0</v>
      </c>
      <c r="AB36" s="3">
        <v>1</v>
      </c>
      <c r="AC36" s="3">
        <v>1</v>
      </c>
      <c r="AD36" s="3">
        <v>1</v>
      </c>
      <c r="AE36" s="3">
        <v>1</v>
      </c>
      <c r="AF36" s="3">
        <v>0</v>
      </c>
      <c r="AG36" s="3">
        <v>0</v>
      </c>
      <c r="AH36" s="3">
        <v>1</v>
      </c>
      <c r="AI36" s="3">
        <v>1</v>
      </c>
      <c r="AJ36" s="3">
        <v>2</v>
      </c>
      <c r="AK36" s="3">
        <v>1</v>
      </c>
      <c r="AL36" s="3">
        <v>1</v>
      </c>
      <c r="AM36" s="3">
        <v>1</v>
      </c>
      <c r="AN36" s="3">
        <v>1</v>
      </c>
      <c r="AO36" s="3">
        <v>1</v>
      </c>
      <c r="AP36" s="3">
        <v>2</v>
      </c>
      <c r="AQ36" s="3">
        <v>0</v>
      </c>
      <c r="AR36" s="3">
        <v>1</v>
      </c>
      <c r="AS36" s="3">
        <v>1</v>
      </c>
      <c r="AT36" s="3">
        <v>1</v>
      </c>
      <c r="AU36" s="3">
        <v>2</v>
      </c>
      <c r="AV36" s="3">
        <v>2</v>
      </c>
      <c r="AW36" s="3">
        <v>2</v>
      </c>
      <c r="AX36" s="3">
        <v>1</v>
      </c>
      <c r="AY36" s="3">
        <v>1</v>
      </c>
      <c r="AZ36" s="3">
        <v>1</v>
      </c>
      <c r="BA36" s="16">
        <f t="shared" si="0"/>
        <v>41</v>
      </c>
      <c r="BB36" s="17">
        <f t="shared" si="1"/>
        <v>0.82</v>
      </c>
      <c r="BC36" s="17" t="str">
        <f t="shared" si="16"/>
        <v>Aukštesnysis</v>
      </c>
      <c r="BD36" s="16">
        <f t="shared" si="3"/>
        <v>15</v>
      </c>
      <c r="BE36" s="17">
        <f t="shared" si="4"/>
        <v>0.75</v>
      </c>
      <c r="BF36" s="16">
        <f t="shared" si="5"/>
        <v>6</v>
      </c>
      <c r="BG36" s="17">
        <f t="shared" si="6"/>
        <v>0.75</v>
      </c>
      <c r="BH36" s="16">
        <f t="shared" si="7"/>
        <v>20</v>
      </c>
      <c r="BI36" s="17">
        <f t="shared" si="8"/>
        <v>0.90909090909090906</v>
      </c>
      <c r="BJ36" s="16">
        <f t="shared" si="9"/>
        <v>13</v>
      </c>
      <c r="BK36" s="17">
        <f t="shared" si="10"/>
        <v>0.8666666666666667</v>
      </c>
      <c r="BL36" s="16">
        <f t="shared" si="11"/>
        <v>20</v>
      </c>
      <c r="BM36" s="17">
        <f t="shared" si="12"/>
        <v>0.76923076923076927</v>
      </c>
      <c r="BN36" s="16">
        <f t="shared" si="13"/>
        <v>8</v>
      </c>
      <c r="BO36" s="17">
        <f t="shared" si="14"/>
        <v>0.88888888888888884</v>
      </c>
      <c r="BP36" s="16">
        <f t="shared" si="15"/>
        <v>10</v>
      </c>
    </row>
    <row r="37" spans="1:68">
      <c r="A37" s="68" t="s">
        <v>135</v>
      </c>
      <c r="B37" s="69">
        <v>808204</v>
      </c>
      <c r="C37" s="69">
        <v>4</v>
      </c>
      <c r="D37" s="70" t="s">
        <v>265</v>
      </c>
      <c r="E37" s="70" t="s">
        <v>266</v>
      </c>
      <c r="F37" s="35" t="s">
        <v>36</v>
      </c>
      <c r="G37" s="35"/>
      <c r="H37" s="35"/>
      <c r="I37" s="35"/>
      <c r="J37" s="3">
        <v>1</v>
      </c>
      <c r="K37" s="3">
        <v>1</v>
      </c>
      <c r="L37" s="3">
        <v>1</v>
      </c>
      <c r="M37" s="3">
        <v>1</v>
      </c>
      <c r="N37" s="3">
        <v>1</v>
      </c>
      <c r="O37" s="3">
        <v>1</v>
      </c>
      <c r="P37" s="3">
        <v>1</v>
      </c>
      <c r="Q37" s="3">
        <v>1</v>
      </c>
      <c r="R37" s="3">
        <v>0</v>
      </c>
      <c r="S37" s="3">
        <v>1</v>
      </c>
      <c r="T37" s="3">
        <v>1</v>
      </c>
      <c r="U37" s="3">
        <v>1</v>
      </c>
      <c r="V37" s="3">
        <v>2</v>
      </c>
      <c r="W37" s="3">
        <v>1</v>
      </c>
      <c r="X37" s="3">
        <v>1</v>
      </c>
      <c r="Y37" s="3">
        <v>1</v>
      </c>
      <c r="Z37" s="3">
        <v>1</v>
      </c>
      <c r="AA37" s="3">
        <v>1</v>
      </c>
      <c r="AB37" s="3">
        <v>1</v>
      </c>
      <c r="AC37" s="3">
        <v>0</v>
      </c>
      <c r="AD37" s="3">
        <v>1</v>
      </c>
      <c r="AE37" s="3">
        <v>0</v>
      </c>
      <c r="AF37" s="3">
        <v>0</v>
      </c>
      <c r="AG37" s="3">
        <v>1</v>
      </c>
      <c r="AH37" s="3">
        <v>1</v>
      </c>
      <c r="AI37" s="3">
        <v>1</v>
      </c>
      <c r="AJ37" s="3">
        <v>2</v>
      </c>
      <c r="AK37" s="3">
        <v>1</v>
      </c>
      <c r="AL37" s="3">
        <v>1</v>
      </c>
      <c r="AM37" s="3">
        <v>1</v>
      </c>
      <c r="AN37" s="3">
        <v>1</v>
      </c>
      <c r="AO37" s="3">
        <v>1</v>
      </c>
      <c r="AP37" s="3">
        <v>1</v>
      </c>
      <c r="AQ37" s="3">
        <v>1</v>
      </c>
      <c r="AR37" s="3">
        <v>1</v>
      </c>
      <c r="AS37" s="3">
        <v>1</v>
      </c>
      <c r="AT37" s="3">
        <v>1</v>
      </c>
      <c r="AU37" s="3">
        <v>2</v>
      </c>
      <c r="AV37" s="3">
        <v>2</v>
      </c>
      <c r="AW37" s="3">
        <v>2</v>
      </c>
      <c r="AX37" s="3">
        <v>1</v>
      </c>
      <c r="AY37" s="3">
        <v>1</v>
      </c>
      <c r="AZ37" s="3">
        <v>2</v>
      </c>
      <c r="BA37" s="16">
        <f t="shared" si="0"/>
        <v>45</v>
      </c>
      <c r="BB37" s="17">
        <f t="shared" si="1"/>
        <v>0.9</v>
      </c>
      <c r="BC37" s="17" t="str">
        <f t="shared" si="16"/>
        <v>Aukštesnysis</v>
      </c>
      <c r="BD37" s="16">
        <f t="shared" si="3"/>
        <v>18</v>
      </c>
      <c r="BE37" s="17">
        <f t="shared" si="4"/>
        <v>0.9</v>
      </c>
      <c r="BF37" s="16">
        <f t="shared" si="5"/>
        <v>5</v>
      </c>
      <c r="BG37" s="17">
        <f t="shared" si="6"/>
        <v>0.625</v>
      </c>
      <c r="BH37" s="16">
        <f t="shared" si="7"/>
        <v>22</v>
      </c>
      <c r="BI37" s="17">
        <f t="shared" si="8"/>
        <v>1</v>
      </c>
      <c r="BJ37" s="16">
        <f t="shared" si="9"/>
        <v>14</v>
      </c>
      <c r="BK37" s="17">
        <f t="shared" si="10"/>
        <v>0.93333333333333335</v>
      </c>
      <c r="BL37" s="16">
        <f t="shared" si="11"/>
        <v>23</v>
      </c>
      <c r="BM37" s="17">
        <f t="shared" si="12"/>
        <v>0.88461538461538458</v>
      </c>
      <c r="BN37" s="16">
        <f t="shared" si="13"/>
        <v>8</v>
      </c>
      <c r="BO37" s="17">
        <f t="shared" si="14"/>
        <v>0.88888888888888884</v>
      </c>
      <c r="BP37" s="16">
        <f t="shared" si="15"/>
        <v>10</v>
      </c>
    </row>
    <row r="38" spans="1:68">
      <c r="A38" s="68" t="s">
        <v>135</v>
      </c>
      <c r="B38" s="69">
        <v>808205</v>
      </c>
      <c r="C38" s="69">
        <v>5</v>
      </c>
      <c r="D38" s="70" t="s">
        <v>229</v>
      </c>
      <c r="E38" s="70" t="s">
        <v>267</v>
      </c>
      <c r="F38" s="35" t="s">
        <v>36</v>
      </c>
      <c r="G38" s="35"/>
      <c r="H38" s="35"/>
      <c r="I38" s="35"/>
      <c r="J38" s="3">
        <v>1</v>
      </c>
      <c r="K38" s="3">
        <v>1</v>
      </c>
      <c r="L38" s="3">
        <v>1</v>
      </c>
      <c r="M38" s="3">
        <v>1</v>
      </c>
      <c r="N38" s="3">
        <v>1</v>
      </c>
      <c r="O38" s="3">
        <v>0</v>
      </c>
      <c r="P38" s="3">
        <v>1</v>
      </c>
      <c r="Q38" s="3">
        <v>1</v>
      </c>
      <c r="R38" s="3">
        <v>1</v>
      </c>
      <c r="S38" s="3">
        <v>1</v>
      </c>
      <c r="T38" s="3">
        <v>1</v>
      </c>
      <c r="U38" s="3">
        <v>1</v>
      </c>
      <c r="V38" s="3">
        <v>2</v>
      </c>
      <c r="W38" s="3">
        <v>0</v>
      </c>
      <c r="X38" s="3">
        <v>1</v>
      </c>
      <c r="Y38" s="3">
        <v>0</v>
      </c>
      <c r="Z38" s="3">
        <v>0</v>
      </c>
      <c r="AA38" s="3">
        <v>1</v>
      </c>
      <c r="AB38" s="3">
        <v>1</v>
      </c>
      <c r="AC38" s="3">
        <v>0</v>
      </c>
      <c r="AD38" s="3">
        <v>1</v>
      </c>
      <c r="AE38" s="3">
        <v>1</v>
      </c>
      <c r="AF38" s="3">
        <v>1</v>
      </c>
      <c r="AG38" s="3">
        <v>1</v>
      </c>
      <c r="AH38" s="3">
        <v>1</v>
      </c>
      <c r="AI38" s="3">
        <v>1</v>
      </c>
      <c r="AJ38" s="3">
        <v>2</v>
      </c>
      <c r="AK38" s="3">
        <v>0</v>
      </c>
      <c r="AL38" s="3">
        <v>1</v>
      </c>
      <c r="AM38" s="3">
        <v>1</v>
      </c>
      <c r="AN38" s="3">
        <v>1</v>
      </c>
      <c r="AO38" s="3">
        <v>1</v>
      </c>
      <c r="AP38" s="3">
        <v>2</v>
      </c>
      <c r="AQ38" s="3">
        <v>1</v>
      </c>
      <c r="AR38" s="3">
        <v>1</v>
      </c>
      <c r="AS38" s="3">
        <v>1</v>
      </c>
      <c r="AT38" s="3">
        <v>1</v>
      </c>
      <c r="AU38" s="3">
        <v>2</v>
      </c>
      <c r="AV38" s="3">
        <v>2</v>
      </c>
      <c r="AW38" s="3">
        <v>2</v>
      </c>
      <c r="AX38" s="3">
        <v>1</v>
      </c>
      <c r="AY38" s="3">
        <v>1</v>
      </c>
      <c r="AZ38" s="3">
        <v>1</v>
      </c>
      <c r="BA38" s="16">
        <f t="shared" si="0"/>
        <v>43</v>
      </c>
      <c r="BB38" s="17">
        <f t="shared" si="1"/>
        <v>0.86</v>
      </c>
      <c r="BC38" s="17" t="str">
        <f t="shared" si="16"/>
        <v>Aukštesnysis</v>
      </c>
      <c r="BD38" s="16">
        <f t="shared" si="3"/>
        <v>17</v>
      </c>
      <c r="BE38" s="17">
        <f t="shared" si="4"/>
        <v>0.85</v>
      </c>
      <c r="BF38" s="16">
        <f t="shared" si="5"/>
        <v>6</v>
      </c>
      <c r="BG38" s="17">
        <f t="shared" si="6"/>
        <v>0.75</v>
      </c>
      <c r="BH38" s="16">
        <f t="shared" si="7"/>
        <v>20</v>
      </c>
      <c r="BI38" s="17">
        <f t="shared" si="8"/>
        <v>0.90909090909090906</v>
      </c>
      <c r="BJ38" s="16">
        <f t="shared" si="9"/>
        <v>13</v>
      </c>
      <c r="BK38" s="17">
        <f t="shared" si="10"/>
        <v>0.8666666666666667</v>
      </c>
      <c r="BL38" s="16">
        <f t="shared" si="11"/>
        <v>23</v>
      </c>
      <c r="BM38" s="17">
        <f t="shared" si="12"/>
        <v>0.88461538461538458</v>
      </c>
      <c r="BN38" s="16">
        <f t="shared" si="13"/>
        <v>7</v>
      </c>
      <c r="BO38" s="17">
        <f t="shared" si="14"/>
        <v>0.77777777777777779</v>
      </c>
      <c r="BP38" s="16">
        <f t="shared" si="15"/>
        <v>10</v>
      </c>
    </row>
    <row r="39" spans="1:68">
      <c r="A39" s="68" t="s">
        <v>135</v>
      </c>
      <c r="B39" s="69">
        <v>808206</v>
      </c>
      <c r="C39" s="69">
        <v>6</v>
      </c>
      <c r="D39" s="70" t="s">
        <v>33</v>
      </c>
      <c r="E39" s="70" t="s">
        <v>268</v>
      </c>
      <c r="F39" s="35" t="s">
        <v>32</v>
      </c>
      <c r="G39" s="35"/>
      <c r="H39" s="35"/>
      <c r="I39" s="35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16" t="str">
        <f t="shared" si="0"/>
        <v>Tuščias</v>
      </c>
      <c r="BB39" s="17" t="str">
        <f t="shared" si="1"/>
        <v>Tuščias</v>
      </c>
      <c r="BC39" s="17" t="str">
        <f t="shared" si="16"/>
        <v>Neatliko</v>
      </c>
      <c r="BD39" s="16" t="str">
        <f t="shared" si="3"/>
        <v>Tuščias</v>
      </c>
      <c r="BE39" s="17" t="str">
        <f t="shared" si="4"/>
        <v>Tuščias</v>
      </c>
      <c r="BF39" s="16" t="str">
        <f t="shared" si="5"/>
        <v>Tuščias</v>
      </c>
      <c r="BG39" s="17" t="str">
        <f t="shared" si="6"/>
        <v>Tuščias</v>
      </c>
      <c r="BH39" s="16" t="str">
        <f t="shared" si="7"/>
        <v>Tuščias</v>
      </c>
      <c r="BI39" s="17" t="str">
        <f t="shared" si="8"/>
        <v>Tuščias</v>
      </c>
      <c r="BJ39" s="16" t="str">
        <f t="shared" si="9"/>
        <v>Tuščias</v>
      </c>
      <c r="BK39" s="17" t="str">
        <f t="shared" si="10"/>
        <v>Tuščias</v>
      </c>
      <c r="BL39" s="16" t="str">
        <f t="shared" si="11"/>
        <v>Tuščias</v>
      </c>
      <c r="BM39" s="17" t="str">
        <f t="shared" si="12"/>
        <v>Tuščias</v>
      </c>
      <c r="BN39" s="16" t="str">
        <f t="shared" si="13"/>
        <v>Tuščias</v>
      </c>
      <c r="BO39" s="17" t="str">
        <f t="shared" si="14"/>
        <v>Tuščias</v>
      </c>
      <c r="BP39" s="16" t="str">
        <f t="shared" si="15"/>
        <v>Tuščias</v>
      </c>
    </row>
    <row r="40" spans="1:68">
      <c r="A40" s="68" t="s">
        <v>135</v>
      </c>
      <c r="B40" s="69">
        <v>808207</v>
      </c>
      <c r="C40" s="69">
        <v>7</v>
      </c>
      <c r="D40" s="70" t="s">
        <v>269</v>
      </c>
      <c r="E40" s="70" t="s">
        <v>270</v>
      </c>
      <c r="F40" s="35" t="s">
        <v>32</v>
      </c>
      <c r="G40" s="35"/>
      <c r="H40" s="35"/>
      <c r="I40" s="35"/>
      <c r="J40" s="3">
        <v>1</v>
      </c>
      <c r="K40" s="3">
        <v>1</v>
      </c>
      <c r="L40" s="3">
        <v>1</v>
      </c>
      <c r="M40" s="3">
        <v>1</v>
      </c>
      <c r="N40" s="3">
        <v>0</v>
      </c>
      <c r="O40" s="3">
        <v>0</v>
      </c>
      <c r="P40" s="3">
        <v>1</v>
      </c>
      <c r="Q40" s="3">
        <v>0</v>
      </c>
      <c r="R40" s="3">
        <v>1</v>
      </c>
      <c r="S40" s="3">
        <v>0</v>
      </c>
      <c r="T40" s="3">
        <v>1</v>
      </c>
      <c r="U40" s="3">
        <v>1</v>
      </c>
      <c r="V40" s="3">
        <v>2</v>
      </c>
      <c r="W40" s="3">
        <v>1</v>
      </c>
      <c r="X40" s="3">
        <v>1</v>
      </c>
      <c r="Y40" s="3">
        <v>1</v>
      </c>
      <c r="Z40" s="3">
        <v>0</v>
      </c>
      <c r="AA40" s="3">
        <v>1</v>
      </c>
      <c r="AB40" s="3">
        <v>0</v>
      </c>
      <c r="AC40" s="3">
        <v>1</v>
      </c>
      <c r="AD40" s="3">
        <v>1</v>
      </c>
      <c r="AE40" s="3">
        <v>1</v>
      </c>
      <c r="AF40" s="3">
        <v>1</v>
      </c>
      <c r="AG40" s="3">
        <v>1</v>
      </c>
      <c r="AH40" s="3">
        <v>1</v>
      </c>
      <c r="AI40" s="3">
        <v>0</v>
      </c>
      <c r="AJ40" s="3">
        <v>2</v>
      </c>
      <c r="AK40" s="3">
        <v>0</v>
      </c>
      <c r="AL40" s="3">
        <v>0</v>
      </c>
      <c r="AM40" s="3">
        <v>0</v>
      </c>
      <c r="AN40" s="3">
        <v>1</v>
      </c>
      <c r="AO40" s="3">
        <v>0</v>
      </c>
      <c r="AP40" s="3">
        <v>1</v>
      </c>
      <c r="AQ40" s="3">
        <v>0</v>
      </c>
      <c r="AR40" s="3">
        <v>1</v>
      </c>
      <c r="AS40" s="3">
        <v>0</v>
      </c>
      <c r="AT40" s="3">
        <v>1</v>
      </c>
      <c r="AU40" s="3">
        <v>1</v>
      </c>
      <c r="AV40" s="3">
        <v>2</v>
      </c>
      <c r="AW40" s="3">
        <v>2</v>
      </c>
      <c r="AX40" s="3">
        <v>0</v>
      </c>
      <c r="AY40" s="3">
        <v>0</v>
      </c>
      <c r="AZ40" s="3">
        <v>1</v>
      </c>
      <c r="BA40" s="16">
        <f t="shared" si="0"/>
        <v>32</v>
      </c>
      <c r="BB40" s="17">
        <f t="shared" si="1"/>
        <v>0.64</v>
      </c>
      <c r="BC40" s="17" t="str">
        <f t="shared" si="16"/>
        <v>Pagrindinis</v>
      </c>
      <c r="BD40" s="16">
        <f t="shared" si="3"/>
        <v>13</v>
      </c>
      <c r="BE40" s="17">
        <f t="shared" si="4"/>
        <v>0.65</v>
      </c>
      <c r="BF40" s="16">
        <f t="shared" si="5"/>
        <v>6</v>
      </c>
      <c r="BG40" s="17">
        <f t="shared" si="6"/>
        <v>0.75</v>
      </c>
      <c r="BH40" s="16">
        <f t="shared" si="7"/>
        <v>13</v>
      </c>
      <c r="BI40" s="17">
        <f t="shared" si="8"/>
        <v>0.59090909090909094</v>
      </c>
      <c r="BJ40" s="16">
        <f t="shared" si="9"/>
        <v>10</v>
      </c>
      <c r="BK40" s="17">
        <f t="shared" si="10"/>
        <v>0.66666666666666663</v>
      </c>
      <c r="BL40" s="16">
        <f t="shared" si="11"/>
        <v>20</v>
      </c>
      <c r="BM40" s="17">
        <f t="shared" si="12"/>
        <v>0.76923076923076927</v>
      </c>
      <c r="BN40" s="16">
        <f t="shared" si="13"/>
        <v>2</v>
      </c>
      <c r="BO40" s="17">
        <f t="shared" si="14"/>
        <v>0.22222222222222221</v>
      </c>
      <c r="BP40" s="16">
        <f t="shared" si="15"/>
        <v>7</v>
      </c>
    </row>
    <row r="41" spans="1:68">
      <c r="A41" s="68" t="s">
        <v>135</v>
      </c>
      <c r="B41" s="69">
        <v>808208</v>
      </c>
      <c r="C41" s="69">
        <v>8</v>
      </c>
      <c r="D41" s="70" t="s">
        <v>271</v>
      </c>
      <c r="E41" s="70" t="s">
        <v>272</v>
      </c>
      <c r="F41" s="35" t="s">
        <v>36</v>
      </c>
      <c r="G41" s="35"/>
      <c r="H41" s="35"/>
      <c r="I41" s="35"/>
      <c r="J41" s="3">
        <v>1</v>
      </c>
      <c r="K41" s="3">
        <v>1</v>
      </c>
      <c r="L41" s="3">
        <v>1</v>
      </c>
      <c r="M41" s="3">
        <v>1</v>
      </c>
      <c r="N41" s="3">
        <v>0</v>
      </c>
      <c r="O41" s="3">
        <v>1</v>
      </c>
      <c r="P41" s="3">
        <v>0</v>
      </c>
      <c r="Q41" s="3">
        <v>1</v>
      </c>
      <c r="R41" s="3">
        <v>1</v>
      </c>
      <c r="S41" s="3">
        <v>1</v>
      </c>
      <c r="T41" s="3">
        <v>1</v>
      </c>
      <c r="U41" s="3">
        <v>1</v>
      </c>
      <c r="V41" s="3">
        <v>2</v>
      </c>
      <c r="W41" s="3">
        <v>0</v>
      </c>
      <c r="X41" s="3">
        <v>0</v>
      </c>
      <c r="Y41" s="3">
        <v>0</v>
      </c>
      <c r="Z41" s="3">
        <v>1</v>
      </c>
      <c r="AA41" s="3">
        <v>1</v>
      </c>
      <c r="AB41" s="3">
        <v>1</v>
      </c>
      <c r="AC41" s="3">
        <v>1</v>
      </c>
      <c r="AD41" s="3">
        <v>1</v>
      </c>
      <c r="AE41" s="3">
        <v>1</v>
      </c>
      <c r="AF41" s="3">
        <v>0</v>
      </c>
      <c r="AG41" s="3">
        <v>1</v>
      </c>
      <c r="AH41" s="3">
        <v>1</v>
      </c>
      <c r="AI41" s="3">
        <v>1</v>
      </c>
      <c r="AJ41" s="3">
        <v>2</v>
      </c>
      <c r="AK41" s="3">
        <v>1</v>
      </c>
      <c r="AL41" s="3">
        <v>1</v>
      </c>
      <c r="AM41" s="3">
        <v>1</v>
      </c>
      <c r="AN41" s="3">
        <v>1</v>
      </c>
      <c r="AO41" s="3">
        <v>1</v>
      </c>
      <c r="AP41" s="3">
        <v>2</v>
      </c>
      <c r="AQ41" s="3">
        <v>0</v>
      </c>
      <c r="AR41" s="3">
        <v>1</v>
      </c>
      <c r="AS41" s="3">
        <v>0</v>
      </c>
      <c r="AT41" s="3">
        <v>1</v>
      </c>
      <c r="AU41" s="3">
        <v>2</v>
      </c>
      <c r="AV41" s="3">
        <v>2</v>
      </c>
      <c r="AW41" s="3">
        <v>2</v>
      </c>
      <c r="AX41" s="3">
        <v>1</v>
      </c>
      <c r="AY41" s="3">
        <v>1</v>
      </c>
      <c r="AZ41" s="3">
        <v>2</v>
      </c>
      <c r="BA41" s="16">
        <f t="shared" si="0"/>
        <v>42</v>
      </c>
      <c r="BB41" s="17">
        <f t="shared" si="1"/>
        <v>0.84</v>
      </c>
      <c r="BC41" s="17" t="str">
        <f t="shared" si="16"/>
        <v>Aukštesnysis</v>
      </c>
      <c r="BD41" s="16">
        <f t="shared" si="3"/>
        <v>17</v>
      </c>
      <c r="BE41" s="17">
        <f t="shared" si="4"/>
        <v>0.85</v>
      </c>
      <c r="BF41" s="16">
        <f t="shared" si="5"/>
        <v>5</v>
      </c>
      <c r="BG41" s="17">
        <f t="shared" si="6"/>
        <v>0.625</v>
      </c>
      <c r="BH41" s="16">
        <f t="shared" si="7"/>
        <v>20</v>
      </c>
      <c r="BI41" s="17">
        <f t="shared" si="8"/>
        <v>0.90909090909090906</v>
      </c>
      <c r="BJ41" s="16">
        <f t="shared" si="9"/>
        <v>13</v>
      </c>
      <c r="BK41" s="17">
        <f t="shared" si="10"/>
        <v>0.8666666666666667</v>
      </c>
      <c r="BL41" s="16">
        <f t="shared" si="11"/>
        <v>21</v>
      </c>
      <c r="BM41" s="17">
        <f t="shared" si="12"/>
        <v>0.80769230769230771</v>
      </c>
      <c r="BN41" s="16">
        <f t="shared" si="13"/>
        <v>8</v>
      </c>
      <c r="BO41" s="17">
        <f t="shared" si="14"/>
        <v>0.88888888888888884</v>
      </c>
      <c r="BP41" s="16">
        <f t="shared" si="15"/>
        <v>10</v>
      </c>
    </row>
    <row r="42" spans="1:68">
      <c r="A42" s="68" t="s">
        <v>135</v>
      </c>
      <c r="B42" s="69">
        <v>808209</v>
      </c>
      <c r="C42" s="69">
        <v>9</v>
      </c>
      <c r="D42" s="70" t="s">
        <v>273</v>
      </c>
      <c r="E42" s="70" t="s">
        <v>274</v>
      </c>
      <c r="F42" s="35" t="s">
        <v>32</v>
      </c>
      <c r="G42" s="35"/>
      <c r="H42" s="35"/>
      <c r="I42" s="35"/>
      <c r="J42" s="3">
        <v>1</v>
      </c>
      <c r="K42" s="3">
        <v>1</v>
      </c>
      <c r="L42" s="3">
        <v>1</v>
      </c>
      <c r="M42" s="3">
        <v>1</v>
      </c>
      <c r="N42" s="3">
        <v>0</v>
      </c>
      <c r="O42" s="3">
        <v>0</v>
      </c>
      <c r="P42" s="3">
        <v>0</v>
      </c>
      <c r="Q42" s="3">
        <v>0</v>
      </c>
      <c r="R42" s="3">
        <v>1</v>
      </c>
      <c r="S42" s="3">
        <v>1</v>
      </c>
      <c r="T42" s="3">
        <v>0</v>
      </c>
      <c r="U42" s="3">
        <v>1</v>
      </c>
      <c r="V42" s="3">
        <v>2</v>
      </c>
      <c r="W42" s="3">
        <v>0</v>
      </c>
      <c r="X42" s="3">
        <v>1</v>
      </c>
      <c r="Y42" s="3">
        <v>0</v>
      </c>
      <c r="Z42" s="3">
        <v>1</v>
      </c>
      <c r="AA42" s="3">
        <v>0</v>
      </c>
      <c r="AB42" s="3">
        <v>1</v>
      </c>
      <c r="AC42" s="3">
        <v>1</v>
      </c>
      <c r="AD42" s="3">
        <v>1</v>
      </c>
      <c r="AE42" s="3">
        <v>1</v>
      </c>
      <c r="AF42" s="3">
        <v>1</v>
      </c>
      <c r="AG42" s="3">
        <v>1</v>
      </c>
      <c r="AH42" s="3">
        <v>1</v>
      </c>
      <c r="AI42" s="3">
        <v>1</v>
      </c>
      <c r="AJ42" s="3">
        <v>2</v>
      </c>
      <c r="AK42" s="3">
        <v>1</v>
      </c>
      <c r="AL42" s="3">
        <v>1</v>
      </c>
      <c r="AM42" s="3">
        <v>1</v>
      </c>
      <c r="AN42" s="3">
        <v>1</v>
      </c>
      <c r="AO42" s="3">
        <v>1</v>
      </c>
      <c r="AP42" s="3">
        <v>2</v>
      </c>
      <c r="AQ42" s="3">
        <v>1</v>
      </c>
      <c r="AR42" s="3">
        <v>1</v>
      </c>
      <c r="AS42" s="3">
        <v>1</v>
      </c>
      <c r="AT42" s="3">
        <v>1</v>
      </c>
      <c r="AU42" s="3">
        <v>2</v>
      </c>
      <c r="AV42" s="3">
        <v>2</v>
      </c>
      <c r="AW42" s="3">
        <v>2</v>
      </c>
      <c r="AX42" s="3">
        <v>0</v>
      </c>
      <c r="AY42" s="3">
        <v>1</v>
      </c>
      <c r="AZ42" s="3">
        <v>1</v>
      </c>
      <c r="BA42" s="16">
        <f t="shared" si="0"/>
        <v>40</v>
      </c>
      <c r="BB42" s="17">
        <f t="shared" si="1"/>
        <v>0.8</v>
      </c>
      <c r="BC42" s="17" t="str">
        <f t="shared" si="16"/>
        <v>Aukštesnysis</v>
      </c>
      <c r="BD42" s="16">
        <f t="shared" si="3"/>
        <v>13</v>
      </c>
      <c r="BE42" s="17">
        <f t="shared" si="4"/>
        <v>0.65</v>
      </c>
      <c r="BF42" s="16">
        <f t="shared" si="5"/>
        <v>6</v>
      </c>
      <c r="BG42" s="17">
        <f t="shared" si="6"/>
        <v>0.75</v>
      </c>
      <c r="BH42" s="16">
        <f t="shared" si="7"/>
        <v>21</v>
      </c>
      <c r="BI42" s="17">
        <f t="shared" si="8"/>
        <v>0.95454545454545459</v>
      </c>
      <c r="BJ42" s="16">
        <f t="shared" si="9"/>
        <v>9</v>
      </c>
      <c r="BK42" s="17">
        <f t="shared" si="10"/>
        <v>0.6</v>
      </c>
      <c r="BL42" s="16">
        <f t="shared" si="11"/>
        <v>24</v>
      </c>
      <c r="BM42" s="17">
        <f t="shared" si="12"/>
        <v>0.92307692307692313</v>
      </c>
      <c r="BN42" s="16">
        <f t="shared" si="13"/>
        <v>7</v>
      </c>
      <c r="BO42" s="17">
        <f t="shared" si="14"/>
        <v>0.77777777777777779</v>
      </c>
      <c r="BP42" s="16">
        <f t="shared" si="15"/>
        <v>10</v>
      </c>
    </row>
    <row r="43" spans="1:68">
      <c r="A43" s="68" t="s">
        <v>135</v>
      </c>
      <c r="B43" s="69">
        <v>808210</v>
      </c>
      <c r="C43" s="69">
        <v>10</v>
      </c>
      <c r="D43" s="70" t="s">
        <v>41</v>
      </c>
      <c r="E43" s="70" t="s">
        <v>275</v>
      </c>
      <c r="F43" s="35" t="s">
        <v>32</v>
      </c>
      <c r="G43" s="35"/>
      <c r="H43" s="35"/>
      <c r="I43" s="35"/>
      <c r="J43" s="3">
        <v>1</v>
      </c>
      <c r="K43" s="3">
        <v>1</v>
      </c>
      <c r="L43" s="3">
        <v>1</v>
      </c>
      <c r="M43" s="3">
        <v>1</v>
      </c>
      <c r="N43" s="3">
        <v>1</v>
      </c>
      <c r="O43" s="3">
        <v>1</v>
      </c>
      <c r="P43" s="3">
        <v>1</v>
      </c>
      <c r="Q43" s="3">
        <v>1</v>
      </c>
      <c r="R43" s="3">
        <v>0</v>
      </c>
      <c r="S43" s="3">
        <v>0</v>
      </c>
      <c r="T43" s="3">
        <v>0</v>
      </c>
      <c r="U43" s="3">
        <v>1</v>
      </c>
      <c r="V43" s="3">
        <v>1</v>
      </c>
      <c r="W43" s="3">
        <v>0</v>
      </c>
      <c r="X43" s="3">
        <v>1</v>
      </c>
      <c r="Y43" s="3">
        <v>0</v>
      </c>
      <c r="Z43" s="3">
        <v>0</v>
      </c>
      <c r="AA43" s="3">
        <v>0</v>
      </c>
      <c r="AB43" s="3">
        <v>1</v>
      </c>
      <c r="AC43" s="3">
        <v>0</v>
      </c>
      <c r="AD43" s="3">
        <v>1</v>
      </c>
      <c r="AE43" s="3">
        <v>1</v>
      </c>
      <c r="AF43" s="3">
        <v>0</v>
      </c>
      <c r="AG43" s="3">
        <v>1</v>
      </c>
      <c r="AH43" s="3">
        <v>1</v>
      </c>
      <c r="AI43" s="3">
        <v>0</v>
      </c>
      <c r="AJ43" s="3">
        <v>2</v>
      </c>
      <c r="AK43" s="3">
        <v>1</v>
      </c>
      <c r="AL43" s="3">
        <v>1</v>
      </c>
      <c r="AM43" s="3">
        <v>1</v>
      </c>
      <c r="AN43" s="3">
        <v>1</v>
      </c>
      <c r="AO43" s="3">
        <v>1</v>
      </c>
      <c r="AP43" s="3">
        <v>2</v>
      </c>
      <c r="AQ43" s="3">
        <v>0</v>
      </c>
      <c r="AR43" s="3">
        <v>1</v>
      </c>
      <c r="AS43" s="3">
        <v>1</v>
      </c>
      <c r="AT43" s="3">
        <v>1</v>
      </c>
      <c r="AU43" s="3">
        <v>2</v>
      </c>
      <c r="AV43" s="3">
        <v>2</v>
      </c>
      <c r="AW43" s="3">
        <v>2</v>
      </c>
      <c r="AX43" s="3">
        <v>1</v>
      </c>
      <c r="AY43" s="3">
        <v>1</v>
      </c>
      <c r="AZ43" s="3">
        <v>1</v>
      </c>
      <c r="BA43" s="16">
        <f t="shared" si="0"/>
        <v>37</v>
      </c>
      <c r="BB43" s="17">
        <f t="shared" si="1"/>
        <v>0.74</v>
      </c>
      <c r="BC43" s="17" t="str">
        <f t="shared" si="16"/>
        <v>Pagrindinis</v>
      </c>
      <c r="BD43" s="16">
        <f t="shared" si="3"/>
        <v>12</v>
      </c>
      <c r="BE43" s="17">
        <f t="shared" si="4"/>
        <v>0.6</v>
      </c>
      <c r="BF43" s="16">
        <f t="shared" si="5"/>
        <v>5</v>
      </c>
      <c r="BG43" s="17">
        <f t="shared" si="6"/>
        <v>0.625</v>
      </c>
      <c r="BH43" s="16">
        <f t="shared" si="7"/>
        <v>20</v>
      </c>
      <c r="BI43" s="17">
        <f t="shared" si="8"/>
        <v>0.90909090909090906</v>
      </c>
      <c r="BJ43" s="16">
        <f t="shared" si="9"/>
        <v>11</v>
      </c>
      <c r="BK43" s="17">
        <f t="shared" si="10"/>
        <v>0.73333333333333328</v>
      </c>
      <c r="BL43" s="16">
        <f t="shared" si="11"/>
        <v>19</v>
      </c>
      <c r="BM43" s="17">
        <f t="shared" si="12"/>
        <v>0.73076923076923073</v>
      </c>
      <c r="BN43" s="16">
        <f t="shared" si="13"/>
        <v>7</v>
      </c>
      <c r="BO43" s="17">
        <f t="shared" si="14"/>
        <v>0.77777777777777779</v>
      </c>
      <c r="BP43" s="16">
        <f t="shared" si="15"/>
        <v>9</v>
      </c>
    </row>
    <row r="44" spans="1:68">
      <c r="A44" s="68" t="s">
        <v>135</v>
      </c>
      <c r="B44" s="69">
        <v>808211</v>
      </c>
      <c r="C44" s="69">
        <v>11</v>
      </c>
      <c r="D44" s="70" t="s">
        <v>120</v>
      </c>
      <c r="E44" s="70" t="s">
        <v>276</v>
      </c>
      <c r="F44" s="35" t="s">
        <v>36</v>
      </c>
      <c r="G44" s="35"/>
      <c r="H44" s="35"/>
      <c r="I44" s="35"/>
      <c r="J44" s="3">
        <v>1</v>
      </c>
      <c r="K44" s="3">
        <v>1</v>
      </c>
      <c r="L44" s="3">
        <v>1</v>
      </c>
      <c r="M44" s="3">
        <v>1</v>
      </c>
      <c r="N44" s="3">
        <v>0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1</v>
      </c>
      <c r="V44" s="3">
        <v>1</v>
      </c>
      <c r="W44" s="3">
        <v>1</v>
      </c>
      <c r="X44" s="3">
        <v>0</v>
      </c>
      <c r="Y44" s="3">
        <v>1</v>
      </c>
      <c r="Z44" s="3">
        <v>1</v>
      </c>
      <c r="AA44" s="3">
        <v>1</v>
      </c>
      <c r="AB44" s="3">
        <v>0</v>
      </c>
      <c r="AC44" s="3">
        <v>1</v>
      </c>
      <c r="AD44" s="3">
        <v>1</v>
      </c>
      <c r="AE44" s="3">
        <v>1</v>
      </c>
      <c r="AF44" s="3">
        <v>0</v>
      </c>
      <c r="AG44" s="3">
        <v>1</v>
      </c>
      <c r="AH44" s="3">
        <v>1</v>
      </c>
      <c r="AI44" s="3">
        <v>1</v>
      </c>
      <c r="AJ44" s="3">
        <v>2</v>
      </c>
      <c r="AK44" s="3">
        <v>1</v>
      </c>
      <c r="AL44" s="3">
        <v>1</v>
      </c>
      <c r="AM44" s="3">
        <v>0</v>
      </c>
      <c r="AN44" s="3">
        <v>1</v>
      </c>
      <c r="AO44" s="3">
        <v>1</v>
      </c>
      <c r="AP44" s="3">
        <v>2</v>
      </c>
      <c r="AQ44" s="3">
        <v>1</v>
      </c>
      <c r="AR44" s="3">
        <v>1</v>
      </c>
      <c r="AS44" s="3">
        <v>1</v>
      </c>
      <c r="AT44" s="3">
        <v>1</v>
      </c>
      <c r="AU44" s="3">
        <v>2</v>
      </c>
      <c r="AV44" s="3">
        <v>2</v>
      </c>
      <c r="AW44" s="3">
        <v>2</v>
      </c>
      <c r="AX44" s="3">
        <v>1</v>
      </c>
      <c r="AY44" s="3">
        <v>1</v>
      </c>
      <c r="AZ44" s="3">
        <v>2</v>
      </c>
      <c r="BA44" s="16">
        <f t="shared" si="0"/>
        <v>44</v>
      </c>
      <c r="BB44" s="17">
        <f t="shared" si="1"/>
        <v>0.88</v>
      </c>
      <c r="BC44" s="17" t="str">
        <f t="shared" si="16"/>
        <v>Aukštesnysis</v>
      </c>
      <c r="BD44" s="16">
        <f t="shared" si="3"/>
        <v>17</v>
      </c>
      <c r="BE44" s="17">
        <f t="shared" si="4"/>
        <v>0.85</v>
      </c>
      <c r="BF44" s="16">
        <f t="shared" si="5"/>
        <v>6</v>
      </c>
      <c r="BG44" s="17">
        <f t="shared" si="6"/>
        <v>0.75</v>
      </c>
      <c r="BH44" s="16">
        <f t="shared" si="7"/>
        <v>21</v>
      </c>
      <c r="BI44" s="17">
        <f t="shared" si="8"/>
        <v>0.95454545454545459</v>
      </c>
      <c r="BJ44" s="16">
        <f t="shared" si="9"/>
        <v>14</v>
      </c>
      <c r="BK44" s="17">
        <f t="shared" si="10"/>
        <v>0.93333333333333335</v>
      </c>
      <c r="BL44" s="16">
        <f t="shared" si="11"/>
        <v>22</v>
      </c>
      <c r="BM44" s="17">
        <f t="shared" si="12"/>
        <v>0.84615384615384615</v>
      </c>
      <c r="BN44" s="16">
        <f t="shared" si="13"/>
        <v>8</v>
      </c>
      <c r="BO44" s="17">
        <f t="shared" si="14"/>
        <v>0.88888888888888884</v>
      </c>
      <c r="BP44" s="16">
        <f t="shared" si="15"/>
        <v>10</v>
      </c>
    </row>
    <row r="45" spans="1:68">
      <c r="A45" s="68" t="s">
        <v>135</v>
      </c>
      <c r="B45" s="69">
        <v>808212</v>
      </c>
      <c r="C45" s="69">
        <v>12</v>
      </c>
      <c r="D45" s="70" t="s">
        <v>119</v>
      </c>
      <c r="E45" s="70" t="s">
        <v>277</v>
      </c>
      <c r="F45" s="35" t="s">
        <v>32</v>
      </c>
      <c r="G45" s="35"/>
      <c r="H45" s="35"/>
      <c r="I45" s="35"/>
      <c r="J45" s="3">
        <v>1</v>
      </c>
      <c r="K45" s="3">
        <v>1</v>
      </c>
      <c r="L45" s="3">
        <v>1</v>
      </c>
      <c r="M45" s="3">
        <v>1</v>
      </c>
      <c r="N45" s="3">
        <v>1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1</v>
      </c>
      <c r="V45" s="3">
        <v>2</v>
      </c>
      <c r="W45" s="3">
        <v>0</v>
      </c>
      <c r="X45" s="3">
        <v>1</v>
      </c>
      <c r="Y45" s="3">
        <v>1</v>
      </c>
      <c r="Z45" s="3">
        <v>1</v>
      </c>
      <c r="AA45" s="3">
        <v>1</v>
      </c>
      <c r="AB45" s="3">
        <v>1</v>
      </c>
      <c r="AC45" s="3">
        <v>0</v>
      </c>
      <c r="AD45" s="3">
        <v>1</v>
      </c>
      <c r="AE45" s="3">
        <v>1</v>
      </c>
      <c r="AF45" s="3">
        <v>0</v>
      </c>
      <c r="AG45" s="3">
        <v>1</v>
      </c>
      <c r="AH45" s="3">
        <v>1</v>
      </c>
      <c r="AI45" s="3">
        <v>0</v>
      </c>
      <c r="AJ45" s="3">
        <v>2</v>
      </c>
      <c r="AK45" s="3">
        <v>1</v>
      </c>
      <c r="AL45" s="3">
        <v>1</v>
      </c>
      <c r="AM45" s="3">
        <v>1</v>
      </c>
      <c r="AN45" s="3">
        <v>1</v>
      </c>
      <c r="AO45" s="3">
        <v>1</v>
      </c>
      <c r="AP45" s="3">
        <v>2</v>
      </c>
      <c r="AQ45" s="3">
        <v>1</v>
      </c>
      <c r="AR45" s="3">
        <v>1</v>
      </c>
      <c r="AS45" s="3">
        <v>1</v>
      </c>
      <c r="AT45" s="3">
        <v>1</v>
      </c>
      <c r="AU45" s="3">
        <v>2</v>
      </c>
      <c r="AV45" s="3">
        <v>2</v>
      </c>
      <c r="AW45" s="3">
        <v>2</v>
      </c>
      <c r="AX45" s="3">
        <v>0</v>
      </c>
      <c r="AY45" s="3">
        <v>1</v>
      </c>
      <c r="AZ45" s="3">
        <v>1</v>
      </c>
      <c r="BA45" s="16">
        <f t="shared" si="0"/>
        <v>44</v>
      </c>
      <c r="BB45" s="17">
        <f t="shared" si="1"/>
        <v>0.88</v>
      </c>
      <c r="BC45" s="17" t="str">
        <f t="shared" si="16"/>
        <v>Aukštesnysis</v>
      </c>
      <c r="BD45" s="16">
        <f t="shared" si="3"/>
        <v>17</v>
      </c>
      <c r="BE45" s="17">
        <f t="shared" si="4"/>
        <v>0.85</v>
      </c>
      <c r="BF45" s="16">
        <f t="shared" si="5"/>
        <v>6</v>
      </c>
      <c r="BG45" s="17">
        <f t="shared" si="6"/>
        <v>0.75</v>
      </c>
      <c r="BH45" s="16">
        <f t="shared" si="7"/>
        <v>21</v>
      </c>
      <c r="BI45" s="17">
        <f t="shared" si="8"/>
        <v>0.95454545454545459</v>
      </c>
      <c r="BJ45" s="16">
        <f t="shared" si="9"/>
        <v>15</v>
      </c>
      <c r="BK45" s="17">
        <f t="shared" si="10"/>
        <v>1</v>
      </c>
      <c r="BL45" s="16">
        <f t="shared" si="11"/>
        <v>23</v>
      </c>
      <c r="BM45" s="17">
        <f t="shared" si="12"/>
        <v>0.88461538461538458</v>
      </c>
      <c r="BN45" s="16">
        <f t="shared" si="13"/>
        <v>6</v>
      </c>
      <c r="BO45" s="17">
        <f t="shared" si="14"/>
        <v>0.66666666666666663</v>
      </c>
      <c r="BP45" s="16">
        <f t="shared" si="15"/>
        <v>10</v>
      </c>
    </row>
    <row r="46" spans="1:68">
      <c r="A46" s="68" t="s">
        <v>135</v>
      </c>
      <c r="B46" s="69">
        <v>808213</v>
      </c>
      <c r="C46" s="69">
        <v>13</v>
      </c>
      <c r="D46" s="70" t="s">
        <v>278</v>
      </c>
      <c r="E46" s="70" t="s">
        <v>279</v>
      </c>
      <c r="F46" s="35" t="s">
        <v>32</v>
      </c>
      <c r="G46" s="35"/>
      <c r="H46" s="35"/>
      <c r="I46" s="35"/>
      <c r="J46" s="3">
        <v>1</v>
      </c>
      <c r="K46" s="3">
        <v>1</v>
      </c>
      <c r="L46" s="3">
        <v>1</v>
      </c>
      <c r="M46" s="3">
        <v>1</v>
      </c>
      <c r="N46" s="3">
        <v>0</v>
      </c>
      <c r="O46" s="3">
        <v>1</v>
      </c>
      <c r="P46" s="3">
        <v>1</v>
      </c>
      <c r="Q46" s="3">
        <v>0</v>
      </c>
      <c r="R46" s="3">
        <v>1</v>
      </c>
      <c r="S46" s="3">
        <v>1</v>
      </c>
      <c r="T46" s="3">
        <v>1</v>
      </c>
      <c r="U46" s="3">
        <v>1</v>
      </c>
      <c r="V46" s="3">
        <v>2</v>
      </c>
      <c r="W46" s="3">
        <v>1</v>
      </c>
      <c r="X46" s="3">
        <v>1</v>
      </c>
      <c r="Y46" s="3">
        <v>1</v>
      </c>
      <c r="Z46" s="3">
        <v>1</v>
      </c>
      <c r="AA46" s="3">
        <v>1</v>
      </c>
      <c r="AB46" s="3">
        <v>1</v>
      </c>
      <c r="AC46" s="3">
        <v>1</v>
      </c>
      <c r="AD46" s="3">
        <v>1</v>
      </c>
      <c r="AE46" s="3">
        <v>1</v>
      </c>
      <c r="AF46" s="3">
        <v>0</v>
      </c>
      <c r="AG46" s="3">
        <v>1</v>
      </c>
      <c r="AH46" s="3">
        <v>1</v>
      </c>
      <c r="AI46" s="3">
        <v>1</v>
      </c>
      <c r="AJ46" s="3">
        <v>2</v>
      </c>
      <c r="AK46" s="3">
        <v>0</v>
      </c>
      <c r="AL46" s="3">
        <v>1</v>
      </c>
      <c r="AM46" s="3">
        <v>1</v>
      </c>
      <c r="AN46" s="3">
        <v>1</v>
      </c>
      <c r="AO46" s="3">
        <v>1</v>
      </c>
      <c r="AP46" s="3">
        <v>2</v>
      </c>
      <c r="AQ46" s="3">
        <v>1</v>
      </c>
      <c r="AR46" s="3">
        <v>1</v>
      </c>
      <c r="AS46" s="3">
        <v>1</v>
      </c>
      <c r="AT46" s="3">
        <v>1</v>
      </c>
      <c r="AU46" s="3">
        <v>2</v>
      </c>
      <c r="AV46" s="3">
        <v>1</v>
      </c>
      <c r="AW46" s="3">
        <v>2</v>
      </c>
      <c r="AX46" s="3">
        <v>1</v>
      </c>
      <c r="AY46" s="3">
        <v>1</v>
      </c>
      <c r="AZ46" s="3">
        <v>2</v>
      </c>
      <c r="BA46" s="16">
        <f t="shared" ref="BA46:BA67" si="17">IF((COUNTA(J46:AZ46))&gt;0,(SUM(J46:AZ46)), "Tuščias")</f>
        <v>45</v>
      </c>
      <c r="BB46" s="17">
        <f t="shared" ref="BB46:BB67" si="18">IF((COUNTA(J46:AZ46))&gt;0,(BA46/50 ), "Tuščias")</f>
        <v>0.9</v>
      </c>
      <c r="BC46" s="17" t="str">
        <f t="shared" si="16"/>
        <v>Aukštesnysis</v>
      </c>
      <c r="BD46" s="16">
        <f t="shared" ref="BD46:BD67" si="19">IF((COUNTA(J46:AZ46))&gt;0,(J46+K46+L46+M46+N46+O46+R46+S46+T46+V46+W46+Y46+AA46+AB46+AG46+AI46+AP46+AX46), "Tuščias")</f>
        <v>19</v>
      </c>
      <c r="BE46" s="17">
        <f t="shared" ref="BE46:BE67" si="20">IF((COUNTA(J46:AZ46))&gt;0,(BD46/20), "Tuščias")</f>
        <v>0.95</v>
      </c>
      <c r="BF46" s="16">
        <f t="shared" ref="BF46:BF67" si="21">IF((COUNTA(J46:AZ46))&gt;0,(P46+Q46+X46+Z46+AC46+AD46+AE46+AF46), "Tuščias")</f>
        <v>6</v>
      </c>
      <c r="BG46" s="17">
        <f t="shared" ref="BG46:BG67" si="22">IF((COUNTA(J46:AZ46))&gt;0,(BF46/8), "Tuščias")</f>
        <v>0.75</v>
      </c>
      <c r="BH46" s="16">
        <f t="shared" ref="BH46:BH67" si="23">IF((COUNTA(J46:AZ46))&gt;0,(U46+AH46+AJ46+AK46+AL46+AM46+AN46+AO46+AQ46+AR46+AS46+AT46+AU46+AV46+AW46+AY46+AZ46), "Tuščias")</f>
        <v>20</v>
      </c>
      <c r="BI46" s="17">
        <f t="shared" ref="BI46:BI67" si="24">IF((COUNTA(J46:AZ46))&gt;0,(BH46/22), "Tuščias")</f>
        <v>0.90909090909090906</v>
      </c>
      <c r="BJ46" s="16">
        <f t="shared" ref="BJ46:BJ67" si="25" xml:space="preserve"> IF((COUNTA(J46:AZ46))&gt;0,(J46+K46+L46+M46+N46+O46+Q46+S46+T46+Y46+AA46+AP46+AW46), "Tuščias")</f>
        <v>13</v>
      </c>
      <c r="BK46" s="17">
        <f t="shared" ref="BK46:BK67" si="26">IF((COUNTA(J46:AZ46))&gt;0,(BJ46/15), "Tuščias")</f>
        <v>0.8666666666666667</v>
      </c>
      <c r="BL46" s="16">
        <f t="shared" ref="BL46:BL67" si="27">IF((COUNTA(J46:AZ46))&gt;0,(P46+R46+U46+V46+W46+X46+Z46+AD46+AE46+AF46+AG46+AH46+AI46+AJ46+AK46+AM46+AN46+AQ46+AR46+AT46+AU46+AV46), "Tuščias")</f>
        <v>23</v>
      </c>
      <c r="BM46" s="17">
        <f t="shared" ref="BM46:BM67" si="28">IF((COUNTA(J46:AZ46))&gt;0,(BL46/26), "Tuščias")</f>
        <v>0.88461538461538458</v>
      </c>
      <c r="BN46" s="16">
        <f t="shared" ref="BN46:BN67" si="29">IF((COUNTA(J46:AZ46))&gt;0,(AB46+AC46+AL46+AO46+AS46+AX46+AY46+AZ46), "Tuščias")</f>
        <v>9</v>
      </c>
      <c r="BO46" s="17">
        <f t="shared" ref="BO46:BO67" si="30">IF((COUNTA(J46:AZ46))&gt;0,(BN46/9), "Tuščias")</f>
        <v>1</v>
      </c>
      <c r="BP46" s="16">
        <f t="shared" ref="BP46:BP67" si="31">IF(BA46&lt;=11,1,IF(BA46&lt;=17,2, IF(BA46&lt;=21,3, IF(BA46&lt;=24,4,  IF(BA46&lt;=27,5,  IF(BA46&lt;=30,6,  IF(BA46&lt;=33,7,  IF(BA46&lt;=36,8,  IF(BA46&lt;=39,9,  IF(BA46&lt;=50,10, "Tuščias"))))))))))</f>
        <v>10</v>
      </c>
    </row>
    <row r="47" spans="1:68">
      <c r="A47" s="68" t="s">
        <v>135</v>
      </c>
      <c r="B47" s="69">
        <v>808214</v>
      </c>
      <c r="C47" s="69">
        <v>14</v>
      </c>
      <c r="D47" s="70" t="s">
        <v>215</v>
      </c>
      <c r="E47" s="70" t="s">
        <v>280</v>
      </c>
      <c r="F47" s="35" t="s">
        <v>32</v>
      </c>
      <c r="G47" s="35"/>
      <c r="H47" s="35"/>
      <c r="I47" s="35"/>
      <c r="J47" s="3">
        <v>1</v>
      </c>
      <c r="K47" s="3">
        <v>1</v>
      </c>
      <c r="L47" s="3">
        <v>1</v>
      </c>
      <c r="M47" s="3">
        <v>1</v>
      </c>
      <c r="N47" s="3">
        <v>1</v>
      </c>
      <c r="O47" s="3">
        <v>0</v>
      </c>
      <c r="P47" s="3">
        <v>0</v>
      </c>
      <c r="Q47" s="3">
        <v>1</v>
      </c>
      <c r="R47" s="3">
        <v>1</v>
      </c>
      <c r="S47" s="3">
        <v>0</v>
      </c>
      <c r="T47" s="3">
        <v>0</v>
      </c>
      <c r="U47" s="3">
        <v>1</v>
      </c>
      <c r="V47" s="3">
        <v>2</v>
      </c>
      <c r="W47" s="3">
        <v>1</v>
      </c>
      <c r="X47" s="3">
        <v>0</v>
      </c>
      <c r="Y47" s="3">
        <v>1</v>
      </c>
      <c r="Z47" s="3">
        <v>1</v>
      </c>
      <c r="AA47" s="3">
        <v>1</v>
      </c>
      <c r="AB47" s="3">
        <v>0</v>
      </c>
      <c r="AC47" s="3">
        <v>1</v>
      </c>
      <c r="AD47" s="3">
        <v>1</v>
      </c>
      <c r="AE47" s="3">
        <v>0</v>
      </c>
      <c r="AF47" s="3">
        <v>1</v>
      </c>
      <c r="AG47" s="3">
        <v>1</v>
      </c>
      <c r="AH47" s="3">
        <v>1</v>
      </c>
      <c r="AI47" s="3">
        <v>0</v>
      </c>
      <c r="AJ47" s="3">
        <v>2</v>
      </c>
      <c r="AK47" s="3">
        <v>1</v>
      </c>
      <c r="AL47" s="3">
        <v>1</v>
      </c>
      <c r="AM47" s="3">
        <v>1</v>
      </c>
      <c r="AN47" s="3">
        <v>1</v>
      </c>
      <c r="AO47" s="3">
        <v>1</v>
      </c>
      <c r="AP47" s="3">
        <v>2</v>
      </c>
      <c r="AQ47" s="3">
        <v>1</v>
      </c>
      <c r="AR47" s="3">
        <v>1</v>
      </c>
      <c r="AS47" s="3">
        <v>1</v>
      </c>
      <c r="AT47" s="3">
        <v>1</v>
      </c>
      <c r="AU47" s="3">
        <v>2</v>
      </c>
      <c r="AV47" s="3">
        <v>2</v>
      </c>
      <c r="AW47" s="3">
        <v>1</v>
      </c>
      <c r="AX47" s="3">
        <v>1</v>
      </c>
      <c r="AY47" s="3">
        <v>1</v>
      </c>
      <c r="AZ47" s="3">
        <v>2</v>
      </c>
      <c r="BA47" s="16">
        <f t="shared" si="17"/>
        <v>41</v>
      </c>
      <c r="BB47" s="17">
        <f t="shared" si="18"/>
        <v>0.82</v>
      </c>
      <c r="BC47" s="17" t="str">
        <f t="shared" si="16"/>
        <v>Aukštesnysis</v>
      </c>
      <c r="BD47" s="16">
        <f t="shared" si="19"/>
        <v>15</v>
      </c>
      <c r="BE47" s="17">
        <f t="shared" si="20"/>
        <v>0.75</v>
      </c>
      <c r="BF47" s="16">
        <f t="shared" si="21"/>
        <v>5</v>
      </c>
      <c r="BG47" s="17">
        <f t="shared" si="22"/>
        <v>0.625</v>
      </c>
      <c r="BH47" s="16">
        <f t="shared" si="23"/>
        <v>21</v>
      </c>
      <c r="BI47" s="17">
        <f t="shared" si="24"/>
        <v>0.95454545454545459</v>
      </c>
      <c r="BJ47" s="16">
        <f t="shared" si="25"/>
        <v>11</v>
      </c>
      <c r="BK47" s="17">
        <f t="shared" si="26"/>
        <v>0.73333333333333328</v>
      </c>
      <c r="BL47" s="16">
        <f t="shared" si="27"/>
        <v>22</v>
      </c>
      <c r="BM47" s="17">
        <f t="shared" si="28"/>
        <v>0.84615384615384615</v>
      </c>
      <c r="BN47" s="16">
        <f t="shared" si="29"/>
        <v>8</v>
      </c>
      <c r="BO47" s="17">
        <f t="shared" si="30"/>
        <v>0.88888888888888884</v>
      </c>
      <c r="BP47" s="16">
        <f t="shared" si="31"/>
        <v>10</v>
      </c>
    </row>
    <row r="48" spans="1:68">
      <c r="A48" s="68" t="s">
        <v>135</v>
      </c>
      <c r="B48" s="69">
        <v>808215</v>
      </c>
      <c r="C48" s="69">
        <v>15</v>
      </c>
      <c r="D48" s="70" t="s">
        <v>281</v>
      </c>
      <c r="E48" s="70" t="s">
        <v>282</v>
      </c>
      <c r="F48" s="35" t="s">
        <v>36</v>
      </c>
      <c r="G48" s="35"/>
      <c r="H48" s="35"/>
      <c r="I48" s="35"/>
      <c r="J48" s="3">
        <v>1</v>
      </c>
      <c r="K48" s="3">
        <v>1</v>
      </c>
      <c r="L48" s="3">
        <v>1</v>
      </c>
      <c r="M48" s="3">
        <v>1</v>
      </c>
      <c r="N48" s="3">
        <v>1</v>
      </c>
      <c r="O48" s="3">
        <v>0</v>
      </c>
      <c r="P48" s="3">
        <v>0</v>
      </c>
      <c r="Q48" s="3">
        <v>1</v>
      </c>
      <c r="R48" s="3">
        <v>1</v>
      </c>
      <c r="S48" s="3">
        <v>1</v>
      </c>
      <c r="T48" s="3">
        <v>0</v>
      </c>
      <c r="U48" s="3">
        <v>1</v>
      </c>
      <c r="V48" s="3">
        <v>2</v>
      </c>
      <c r="W48" s="3">
        <v>1</v>
      </c>
      <c r="X48" s="3">
        <v>1</v>
      </c>
      <c r="Y48" s="3">
        <v>1</v>
      </c>
      <c r="Z48" s="3">
        <v>1</v>
      </c>
      <c r="AA48" s="3">
        <v>1</v>
      </c>
      <c r="AB48" s="3">
        <v>1</v>
      </c>
      <c r="AC48" s="3">
        <v>0</v>
      </c>
      <c r="AD48" s="3">
        <v>1</v>
      </c>
      <c r="AE48" s="3">
        <v>0</v>
      </c>
      <c r="AF48" s="3">
        <v>0</v>
      </c>
      <c r="AG48" s="3">
        <v>1</v>
      </c>
      <c r="AH48" s="3">
        <v>1</v>
      </c>
      <c r="AI48" s="3">
        <v>1</v>
      </c>
      <c r="AJ48" s="3">
        <v>2</v>
      </c>
      <c r="AK48" s="3">
        <v>1</v>
      </c>
      <c r="AL48" s="3">
        <v>1</v>
      </c>
      <c r="AM48" s="3">
        <v>0</v>
      </c>
      <c r="AN48" s="3">
        <v>1</v>
      </c>
      <c r="AO48" s="3">
        <v>1</v>
      </c>
      <c r="AP48" s="3">
        <v>1</v>
      </c>
      <c r="AQ48" s="3">
        <v>1</v>
      </c>
      <c r="AR48" s="3">
        <v>1</v>
      </c>
      <c r="AS48" s="3">
        <v>1</v>
      </c>
      <c r="AT48" s="3">
        <v>0</v>
      </c>
      <c r="AU48" s="3">
        <v>1</v>
      </c>
      <c r="AV48" s="3">
        <v>1</v>
      </c>
      <c r="AW48" s="3">
        <v>2</v>
      </c>
      <c r="AX48" s="3">
        <v>1</v>
      </c>
      <c r="AY48" s="3">
        <v>1</v>
      </c>
      <c r="AZ48" s="3">
        <v>0</v>
      </c>
      <c r="BA48" s="16">
        <f t="shared" si="17"/>
        <v>37</v>
      </c>
      <c r="BB48" s="17">
        <f t="shared" si="18"/>
        <v>0.74</v>
      </c>
      <c r="BC48" s="17" t="str">
        <f t="shared" si="16"/>
        <v>Pagrindinis</v>
      </c>
      <c r="BD48" s="16">
        <f t="shared" si="19"/>
        <v>17</v>
      </c>
      <c r="BE48" s="17">
        <f t="shared" si="20"/>
        <v>0.85</v>
      </c>
      <c r="BF48" s="16">
        <f t="shared" si="21"/>
        <v>4</v>
      </c>
      <c r="BG48" s="17">
        <f t="shared" si="22"/>
        <v>0.5</v>
      </c>
      <c r="BH48" s="16">
        <f t="shared" si="23"/>
        <v>16</v>
      </c>
      <c r="BI48" s="17">
        <f t="shared" si="24"/>
        <v>0.72727272727272729</v>
      </c>
      <c r="BJ48" s="16">
        <f t="shared" si="25"/>
        <v>12</v>
      </c>
      <c r="BK48" s="17">
        <f t="shared" si="26"/>
        <v>0.8</v>
      </c>
      <c r="BL48" s="16">
        <f t="shared" si="27"/>
        <v>19</v>
      </c>
      <c r="BM48" s="17">
        <f t="shared" si="28"/>
        <v>0.73076923076923073</v>
      </c>
      <c r="BN48" s="16">
        <f t="shared" si="29"/>
        <v>6</v>
      </c>
      <c r="BO48" s="17">
        <f t="shared" si="30"/>
        <v>0.66666666666666663</v>
      </c>
      <c r="BP48" s="16">
        <f t="shared" si="31"/>
        <v>9</v>
      </c>
    </row>
    <row r="49" spans="1:68">
      <c r="A49" s="68" t="s">
        <v>135</v>
      </c>
      <c r="B49" s="69">
        <v>808216</v>
      </c>
      <c r="C49" s="69">
        <v>16</v>
      </c>
      <c r="D49" s="70" t="s">
        <v>283</v>
      </c>
      <c r="E49" s="70" t="s">
        <v>284</v>
      </c>
      <c r="F49" s="35" t="s">
        <v>36</v>
      </c>
      <c r="G49" s="35"/>
      <c r="H49" s="35"/>
      <c r="I49" s="35"/>
      <c r="J49" s="3">
        <v>1</v>
      </c>
      <c r="K49" s="3">
        <v>0</v>
      </c>
      <c r="L49" s="3">
        <v>1</v>
      </c>
      <c r="M49" s="3">
        <v>1</v>
      </c>
      <c r="N49" s="3">
        <v>1</v>
      </c>
      <c r="O49" s="3">
        <v>1</v>
      </c>
      <c r="P49" s="3">
        <v>0</v>
      </c>
      <c r="Q49" s="3">
        <v>0</v>
      </c>
      <c r="R49" s="3">
        <v>1</v>
      </c>
      <c r="S49" s="3">
        <v>0</v>
      </c>
      <c r="T49" s="3">
        <v>0</v>
      </c>
      <c r="U49" s="3">
        <v>1</v>
      </c>
      <c r="V49" s="3">
        <v>2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1</v>
      </c>
      <c r="AC49" s="3">
        <v>0</v>
      </c>
      <c r="AD49" s="3">
        <v>1</v>
      </c>
      <c r="AE49" s="3">
        <v>1</v>
      </c>
      <c r="AF49" s="3">
        <v>1</v>
      </c>
      <c r="AG49" s="3">
        <v>1</v>
      </c>
      <c r="AH49" s="3">
        <v>1</v>
      </c>
      <c r="AI49" s="3">
        <v>0</v>
      </c>
      <c r="AJ49" s="3">
        <v>1</v>
      </c>
      <c r="AK49" s="3">
        <v>0</v>
      </c>
      <c r="AL49" s="3">
        <v>1</v>
      </c>
      <c r="AM49" s="3">
        <v>0</v>
      </c>
      <c r="AN49" s="3">
        <v>1</v>
      </c>
      <c r="AO49" s="3">
        <v>1</v>
      </c>
      <c r="AP49" s="3">
        <v>0</v>
      </c>
      <c r="AQ49" s="3">
        <v>0</v>
      </c>
      <c r="AR49" s="3">
        <v>0</v>
      </c>
      <c r="AS49" s="3">
        <v>0</v>
      </c>
      <c r="AT49" s="3">
        <v>0</v>
      </c>
      <c r="AU49" s="3">
        <v>1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16">
        <f t="shared" si="17"/>
        <v>20</v>
      </c>
      <c r="BB49" s="17">
        <f t="shared" si="18"/>
        <v>0.4</v>
      </c>
      <c r="BC49" s="17" t="str">
        <f t="shared" si="16"/>
        <v>Patenkinamas</v>
      </c>
      <c r="BD49" s="16">
        <f t="shared" si="19"/>
        <v>10</v>
      </c>
      <c r="BE49" s="17">
        <f t="shared" si="20"/>
        <v>0.5</v>
      </c>
      <c r="BF49" s="16">
        <f t="shared" si="21"/>
        <v>3</v>
      </c>
      <c r="BG49" s="17">
        <f t="shared" si="22"/>
        <v>0.375</v>
      </c>
      <c r="BH49" s="16">
        <f t="shared" si="23"/>
        <v>7</v>
      </c>
      <c r="BI49" s="17">
        <f t="shared" si="24"/>
        <v>0.31818181818181818</v>
      </c>
      <c r="BJ49" s="16">
        <f t="shared" si="25"/>
        <v>5</v>
      </c>
      <c r="BK49" s="17">
        <f t="shared" si="26"/>
        <v>0.33333333333333331</v>
      </c>
      <c r="BL49" s="16">
        <f t="shared" si="27"/>
        <v>12</v>
      </c>
      <c r="BM49" s="17">
        <f t="shared" si="28"/>
        <v>0.46153846153846156</v>
      </c>
      <c r="BN49" s="16">
        <f t="shared" si="29"/>
        <v>3</v>
      </c>
      <c r="BO49" s="17">
        <f t="shared" si="30"/>
        <v>0.33333333333333331</v>
      </c>
      <c r="BP49" s="16">
        <f t="shared" si="31"/>
        <v>3</v>
      </c>
    </row>
    <row r="50" spans="1:68">
      <c r="A50" s="68" t="s">
        <v>135</v>
      </c>
      <c r="B50" s="69">
        <v>808217</v>
      </c>
      <c r="C50" s="69">
        <v>17</v>
      </c>
      <c r="D50" s="70" t="s">
        <v>285</v>
      </c>
      <c r="E50" s="70" t="s">
        <v>286</v>
      </c>
      <c r="F50" s="35" t="s">
        <v>36</v>
      </c>
      <c r="G50" s="35"/>
      <c r="H50" s="35"/>
      <c r="I50" s="35"/>
      <c r="J50" s="3">
        <v>1</v>
      </c>
      <c r="K50" s="3">
        <v>1</v>
      </c>
      <c r="L50" s="3">
        <v>0</v>
      </c>
      <c r="M50" s="3">
        <v>1</v>
      </c>
      <c r="N50" s="3">
        <v>1</v>
      </c>
      <c r="O50" s="3">
        <v>1</v>
      </c>
      <c r="P50" s="3">
        <v>1</v>
      </c>
      <c r="Q50" s="3">
        <v>0</v>
      </c>
      <c r="R50" s="3">
        <v>1</v>
      </c>
      <c r="S50" s="3">
        <v>1</v>
      </c>
      <c r="T50" s="3">
        <v>1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1</v>
      </c>
      <c r="AA50" s="3">
        <v>1</v>
      </c>
      <c r="AB50" s="3">
        <v>1</v>
      </c>
      <c r="AC50" s="3">
        <v>1</v>
      </c>
      <c r="AD50" s="3">
        <v>1</v>
      </c>
      <c r="AE50" s="3">
        <v>0</v>
      </c>
      <c r="AF50" s="3">
        <v>0</v>
      </c>
      <c r="AG50" s="3">
        <v>1</v>
      </c>
      <c r="AH50" s="3">
        <v>1</v>
      </c>
      <c r="AI50" s="3">
        <v>1</v>
      </c>
      <c r="AJ50" s="3">
        <v>2</v>
      </c>
      <c r="AK50" s="3">
        <v>1</v>
      </c>
      <c r="AL50" s="3">
        <v>1</v>
      </c>
      <c r="AM50" s="3">
        <v>1</v>
      </c>
      <c r="AN50" s="3">
        <v>0</v>
      </c>
      <c r="AO50" s="3">
        <v>1</v>
      </c>
      <c r="AP50" s="3">
        <v>1</v>
      </c>
      <c r="AQ50" s="3">
        <v>0</v>
      </c>
      <c r="AR50" s="3">
        <v>1</v>
      </c>
      <c r="AS50" s="3">
        <v>1</v>
      </c>
      <c r="AT50" s="3">
        <v>1</v>
      </c>
      <c r="AU50" s="3">
        <v>2</v>
      </c>
      <c r="AV50" s="3">
        <v>2</v>
      </c>
      <c r="AW50" s="3">
        <v>2</v>
      </c>
      <c r="AX50" s="3">
        <v>0</v>
      </c>
      <c r="AY50" s="3">
        <v>1</v>
      </c>
      <c r="AZ50" s="3">
        <v>1</v>
      </c>
      <c r="BA50" s="16">
        <f t="shared" si="17"/>
        <v>35</v>
      </c>
      <c r="BB50" s="17">
        <f t="shared" si="18"/>
        <v>0.7</v>
      </c>
      <c r="BC50" s="17" t="str">
        <f t="shared" si="16"/>
        <v>Pagrindinis</v>
      </c>
      <c r="BD50" s="16">
        <f t="shared" si="19"/>
        <v>13</v>
      </c>
      <c r="BE50" s="17">
        <f t="shared" si="20"/>
        <v>0.65</v>
      </c>
      <c r="BF50" s="16">
        <f t="shared" si="21"/>
        <v>4</v>
      </c>
      <c r="BG50" s="17">
        <f t="shared" si="22"/>
        <v>0.5</v>
      </c>
      <c r="BH50" s="16">
        <f t="shared" si="23"/>
        <v>18</v>
      </c>
      <c r="BI50" s="17">
        <f t="shared" si="24"/>
        <v>0.81818181818181823</v>
      </c>
      <c r="BJ50" s="16">
        <f t="shared" si="25"/>
        <v>11</v>
      </c>
      <c r="BK50" s="17">
        <f t="shared" si="26"/>
        <v>0.73333333333333328</v>
      </c>
      <c r="BL50" s="16">
        <f t="shared" si="27"/>
        <v>17</v>
      </c>
      <c r="BM50" s="17">
        <f t="shared" si="28"/>
        <v>0.65384615384615385</v>
      </c>
      <c r="BN50" s="16">
        <f t="shared" si="29"/>
        <v>7</v>
      </c>
      <c r="BO50" s="17">
        <f t="shared" si="30"/>
        <v>0.77777777777777779</v>
      </c>
      <c r="BP50" s="16">
        <f t="shared" si="31"/>
        <v>8</v>
      </c>
    </row>
    <row r="51" spans="1:68">
      <c r="A51" s="68" t="s">
        <v>135</v>
      </c>
      <c r="B51" s="69">
        <v>808218</v>
      </c>
      <c r="C51" s="69">
        <v>18</v>
      </c>
      <c r="D51" s="70" t="s">
        <v>110</v>
      </c>
      <c r="E51" s="70" t="s">
        <v>287</v>
      </c>
      <c r="F51" s="35" t="s">
        <v>36</v>
      </c>
      <c r="G51" s="35"/>
      <c r="H51" s="35"/>
      <c r="I51" s="35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16" t="str">
        <f t="shared" si="17"/>
        <v>Tuščias</v>
      </c>
      <c r="BB51" s="17" t="str">
        <f t="shared" si="18"/>
        <v>Tuščias</v>
      </c>
      <c r="BC51" s="17" t="str">
        <f t="shared" si="16"/>
        <v>Neatliko</v>
      </c>
      <c r="BD51" s="16" t="str">
        <f t="shared" si="19"/>
        <v>Tuščias</v>
      </c>
      <c r="BE51" s="17" t="str">
        <f t="shared" si="20"/>
        <v>Tuščias</v>
      </c>
      <c r="BF51" s="16" t="str">
        <f t="shared" si="21"/>
        <v>Tuščias</v>
      </c>
      <c r="BG51" s="17" t="str">
        <f t="shared" si="22"/>
        <v>Tuščias</v>
      </c>
      <c r="BH51" s="16" t="str">
        <f t="shared" si="23"/>
        <v>Tuščias</v>
      </c>
      <c r="BI51" s="17" t="str">
        <f t="shared" si="24"/>
        <v>Tuščias</v>
      </c>
      <c r="BJ51" s="16" t="str">
        <f t="shared" si="25"/>
        <v>Tuščias</v>
      </c>
      <c r="BK51" s="17" t="str">
        <f t="shared" si="26"/>
        <v>Tuščias</v>
      </c>
      <c r="BL51" s="16" t="str">
        <f t="shared" si="27"/>
        <v>Tuščias</v>
      </c>
      <c r="BM51" s="17" t="str">
        <f t="shared" si="28"/>
        <v>Tuščias</v>
      </c>
      <c r="BN51" s="16" t="str">
        <f t="shared" si="29"/>
        <v>Tuščias</v>
      </c>
      <c r="BO51" s="17" t="str">
        <f t="shared" si="30"/>
        <v>Tuščias</v>
      </c>
      <c r="BP51" s="16" t="str">
        <f t="shared" si="31"/>
        <v>Tuščias</v>
      </c>
    </row>
    <row r="52" spans="1:68">
      <c r="A52" s="68" t="s">
        <v>135</v>
      </c>
      <c r="B52" s="69">
        <v>808219</v>
      </c>
      <c r="C52" s="69">
        <v>19</v>
      </c>
      <c r="D52" s="70" t="s">
        <v>251</v>
      </c>
      <c r="E52" s="70" t="s">
        <v>288</v>
      </c>
      <c r="F52" s="35" t="s">
        <v>36</v>
      </c>
      <c r="G52" s="35"/>
      <c r="H52" s="35"/>
      <c r="I52" s="35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16" t="str">
        <f t="shared" si="17"/>
        <v>Tuščias</v>
      </c>
      <c r="BB52" s="17" t="str">
        <f t="shared" si="18"/>
        <v>Tuščias</v>
      </c>
      <c r="BC52" s="17" t="str">
        <f t="shared" si="16"/>
        <v>Neatliko</v>
      </c>
      <c r="BD52" s="16" t="str">
        <f t="shared" si="19"/>
        <v>Tuščias</v>
      </c>
      <c r="BE52" s="17" t="str">
        <f t="shared" si="20"/>
        <v>Tuščias</v>
      </c>
      <c r="BF52" s="16" t="str">
        <f t="shared" si="21"/>
        <v>Tuščias</v>
      </c>
      <c r="BG52" s="17" t="str">
        <f t="shared" si="22"/>
        <v>Tuščias</v>
      </c>
      <c r="BH52" s="16" t="str">
        <f t="shared" si="23"/>
        <v>Tuščias</v>
      </c>
      <c r="BI52" s="17" t="str">
        <f t="shared" si="24"/>
        <v>Tuščias</v>
      </c>
      <c r="BJ52" s="16" t="str">
        <f t="shared" si="25"/>
        <v>Tuščias</v>
      </c>
      <c r="BK52" s="17" t="str">
        <f t="shared" si="26"/>
        <v>Tuščias</v>
      </c>
      <c r="BL52" s="16" t="str">
        <f t="shared" si="27"/>
        <v>Tuščias</v>
      </c>
      <c r="BM52" s="17" t="str">
        <f t="shared" si="28"/>
        <v>Tuščias</v>
      </c>
      <c r="BN52" s="16" t="str">
        <f t="shared" si="29"/>
        <v>Tuščias</v>
      </c>
      <c r="BO52" s="17" t="str">
        <f t="shared" si="30"/>
        <v>Tuščias</v>
      </c>
      <c r="BP52" s="16" t="str">
        <f t="shared" si="31"/>
        <v>Tuščias</v>
      </c>
    </row>
    <row r="53" spans="1:68">
      <c r="A53" s="68" t="s">
        <v>135</v>
      </c>
      <c r="B53" s="69">
        <v>808220</v>
      </c>
      <c r="C53" s="69">
        <v>20</v>
      </c>
      <c r="D53" s="70" t="s">
        <v>289</v>
      </c>
      <c r="E53" s="70" t="s">
        <v>290</v>
      </c>
      <c r="F53" s="35" t="s">
        <v>32</v>
      </c>
      <c r="G53" s="35"/>
      <c r="H53" s="35"/>
      <c r="I53" s="35"/>
      <c r="J53" s="3">
        <v>1</v>
      </c>
      <c r="K53" s="3">
        <v>1</v>
      </c>
      <c r="L53" s="3">
        <v>1</v>
      </c>
      <c r="M53" s="3">
        <v>1</v>
      </c>
      <c r="N53" s="3">
        <v>0</v>
      </c>
      <c r="O53" s="3">
        <v>0</v>
      </c>
      <c r="P53" s="3">
        <v>0</v>
      </c>
      <c r="Q53" s="3">
        <v>1</v>
      </c>
      <c r="R53" s="3">
        <v>1</v>
      </c>
      <c r="S53" s="3">
        <v>0</v>
      </c>
      <c r="T53" s="3">
        <v>1</v>
      </c>
      <c r="U53" s="3">
        <v>0</v>
      </c>
      <c r="V53" s="3">
        <v>1</v>
      </c>
      <c r="W53" s="3">
        <v>0</v>
      </c>
      <c r="X53" s="3">
        <v>0</v>
      </c>
      <c r="Y53" s="3">
        <v>1</v>
      </c>
      <c r="Z53" s="3">
        <v>1</v>
      </c>
      <c r="AA53" s="3">
        <v>0</v>
      </c>
      <c r="AB53" s="3">
        <v>1</v>
      </c>
      <c r="AC53" s="3">
        <v>1</v>
      </c>
      <c r="AD53" s="3">
        <v>0</v>
      </c>
      <c r="AE53" s="3">
        <v>1</v>
      </c>
      <c r="AF53" s="3">
        <v>0</v>
      </c>
      <c r="AG53" s="3">
        <v>1</v>
      </c>
      <c r="AH53" s="3">
        <v>1</v>
      </c>
      <c r="AI53" s="3">
        <v>1</v>
      </c>
      <c r="AJ53" s="3">
        <v>2</v>
      </c>
      <c r="AK53" s="3">
        <v>1</v>
      </c>
      <c r="AL53" s="3">
        <v>1</v>
      </c>
      <c r="AM53" s="3">
        <v>1</v>
      </c>
      <c r="AN53" s="3">
        <v>1</v>
      </c>
      <c r="AO53" s="3">
        <v>1</v>
      </c>
      <c r="AP53" s="3">
        <v>1</v>
      </c>
      <c r="AQ53" s="3">
        <v>0</v>
      </c>
      <c r="AR53" s="3">
        <v>1</v>
      </c>
      <c r="AS53" s="3">
        <v>0</v>
      </c>
      <c r="AT53" s="3">
        <v>1</v>
      </c>
      <c r="AU53" s="3">
        <v>0</v>
      </c>
      <c r="AV53" s="3">
        <v>1</v>
      </c>
      <c r="AW53" s="3">
        <v>1</v>
      </c>
      <c r="AX53" s="3">
        <v>0</v>
      </c>
      <c r="AY53" s="3">
        <v>0</v>
      </c>
      <c r="AZ53" s="3">
        <v>1</v>
      </c>
      <c r="BA53" s="16">
        <f t="shared" si="17"/>
        <v>29</v>
      </c>
      <c r="BB53" s="17">
        <f t="shared" si="18"/>
        <v>0.57999999999999996</v>
      </c>
      <c r="BC53" s="17" t="str">
        <f t="shared" si="16"/>
        <v>Pagrindinis</v>
      </c>
      <c r="BD53" s="16">
        <f t="shared" si="19"/>
        <v>12</v>
      </c>
      <c r="BE53" s="17">
        <f t="shared" si="20"/>
        <v>0.6</v>
      </c>
      <c r="BF53" s="16">
        <f t="shared" si="21"/>
        <v>4</v>
      </c>
      <c r="BG53" s="17">
        <f t="shared" si="22"/>
        <v>0.5</v>
      </c>
      <c r="BH53" s="16">
        <f t="shared" si="23"/>
        <v>13</v>
      </c>
      <c r="BI53" s="17">
        <f t="shared" si="24"/>
        <v>0.59090909090909094</v>
      </c>
      <c r="BJ53" s="16">
        <f t="shared" si="25"/>
        <v>9</v>
      </c>
      <c r="BK53" s="17">
        <f t="shared" si="26"/>
        <v>0.6</v>
      </c>
      <c r="BL53" s="16">
        <f t="shared" si="27"/>
        <v>15</v>
      </c>
      <c r="BM53" s="17">
        <f t="shared" si="28"/>
        <v>0.57692307692307687</v>
      </c>
      <c r="BN53" s="16">
        <f t="shared" si="29"/>
        <v>5</v>
      </c>
      <c r="BO53" s="17">
        <f t="shared" si="30"/>
        <v>0.55555555555555558</v>
      </c>
      <c r="BP53" s="16">
        <f t="shared" si="31"/>
        <v>6</v>
      </c>
    </row>
    <row r="54" spans="1:68">
      <c r="A54" s="68" t="s">
        <v>135</v>
      </c>
      <c r="B54" s="69">
        <v>808221</v>
      </c>
      <c r="C54" s="69">
        <v>21</v>
      </c>
      <c r="D54" s="70" t="s">
        <v>291</v>
      </c>
      <c r="E54" s="70" t="s">
        <v>292</v>
      </c>
      <c r="F54" s="35" t="s">
        <v>36</v>
      </c>
      <c r="G54" s="35"/>
      <c r="H54" s="35"/>
      <c r="I54" s="35"/>
      <c r="J54" s="3">
        <v>0</v>
      </c>
      <c r="K54" s="3">
        <v>1</v>
      </c>
      <c r="L54" s="3">
        <v>1</v>
      </c>
      <c r="M54" s="3">
        <v>1</v>
      </c>
      <c r="N54" s="3">
        <v>1</v>
      </c>
      <c r="O54" s="3">
        <v>1</v>
      </c>
      <c r="P54" s="3">
        <v>0</v>
      </c>
      <c r="Q54" s="3">
        <v>0</v>
      </c>
      <c r="R54" s="3">
        <v>0</v>
      </c>
      <c r="S54" s="3">
        <v>0</v>
      </c>
      <c r="T54" s="3">
        <v>1</v>
      </c>
      <c r="U54" s="3">
        <v>0</v>
      </c>
      <c r="V54" s="3">
        <v>0</v>
      </c>
      <c r="W54" s="3">
        <v>0</v>
      </c>
      <c r="X54" s="3">
        <v>1</v>
      </c>
      <c r="Y54" s="3">
        <v>0</v>
      </c>
      <c r="Z54" s="3">
        <v>1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1</v>
      </c>
      <c r="AI54" s="3">
        <v>0</v>
      </c>
      <c r="AJ54" s="3">
        <v>2</v>
      </c>
      <c r="AK54" s="3">
        <v>0</v>
      </c>
      <c r="AL54" s="3">
        <v>0</v>
      </c>
      <c r="AM54" s="3">
        <v>0</v>
      </c>
      <c r="AN54" s="3">
        <v>1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2</v>
      </c>
      <c r="AV54" s="3">
        <v>0</v>
      </c>
      <c r="AW54" s="3">
        <v>0</v>
      </c>
      <c r="AX54" s="3">
        <v>0</v>
      </c>
      <c r="AY54" s="3">
        <v>1</v>
      </c>
      <c r="AZ54" s="3">
        <v>0</v>
      </c>
      <c r="BA54" s="16">
        <f t="shared" si="17"/>
        <v>15</v>
      </c>
      <c r="BB54" s="17">
        <f t="shared" si="18"/>
        <v>0.3</v>
      </c>
      <c r="BC54" s="17" t="str">
        <f t="shared" si="16"/>
        <v>Patenkinamas</v>
      </c>
      <c r="BD54" s="16">
        <f t="shared" si="19"/>
        <v>6</v>
      </c>
      <c r="BE54" s="17">
        <f t="shared" si="20"/>
        <v>0.3</v>
      </c>
      <c r="BF54" s="16">
        <f t="shared" si="21"/>
        <v>2</v>
      </c>
      <c r="BG54" s="17">
        <f t="shared" si="22"/>
        <v>0.25</v>
      </c>
      <c r="BH54" s="16">
        <f t="shared" si="23"/>
        <v>7</v>
      </c>
      <c r="BI54" s="17">
        <f t="shared" si="24"/>
        <v>0.31818181818181818</v>
      </c>
      <c r="BJ54" s="16">
        <f t="shared" si="25"/>
        <v>6</v>
      </c>
      <c r="BK54" s="17">
        <f t="shared" si="26"/>
        <v>0.4</v>
      </c>
      <c r="BL54" s="16">
        <f t="shared" si="27"/>
        <v>8</v>
      </c>
      <c r="BM54" s="17">
        <f t="shared" si="28"/>
        <v>0.30769230769230771</v>
      </c>
      <c r="BN54" s="16">
        <f t="shared" si="29"/>
        <v>1</v>
      </c>
      <c r="BO54" s="17">
        <f t="shared" si="30"/>
        <v>0.1111111111111111</v>
      </c>
      <c r="BP54" s="16">
        <f t="shared" si="31"/>
        <v>2</v>
      </c>
    </row>
    <row r="55" spans="1:68">
      <c r="A55" s="68" t="s">
        <v>135</v>
      </c>
      <c r="B55" s="69">
        <v>808222</v>
      </c>
      <c r="C55" s="69">
        <v>22</v>
      </c>
      <c r="D55" s="70" t="s">
        <v>116</v>
      </c>
      <c r="E55" s="70" t="s">
        <v>293</v>
      </c>
      <c r="F55" s="35" t="s">
        <v>36</v>
      </c>
      <c r="G55" s="35"/>
      <c r="H55" s="35"/>
      <c r="I55" s="35"/>
      <c r="J55" s="3">
        <v>1</v>
      </c>
      <c r="K55" s="3">
        <v>1</v>
      </c>
      <c r="L55" s="3">
        <v>1</v>
      </c>
      <c r="M55" s="3">
        <v>1</v>
      </c>
      <c r="N55" s="3">
        <v>1</v>
      </c>
      <c r="O55" s="3">
        <v>1</v>
      </c>
      <c r="P55" s="3">
        <v>1</v>
      </c>
      <c r="Q55" s="3">
        <v>0</v>
      </c>
      <c r="R55" s="3">
        <v>1</v>
      </c>
      <c r="S55" s="3">
        <v>0</v>
      </c>
      <c r="T55" s="3">
        <v>0</v>
      </c>
      <c r="U55" s="3">
        <v>0</v>
      </c>
      <c r="V55" s="3">
        <v>2</v>
      </c>
      <c r="W55" s="3">
        <v>0</v>
      </c>
      <c r="X55" s="3">
        <v>0</v>
      </c>
      <c r="Y55" s="3">
        <v>0</v>
      </c>
      <c r="Z55" s="3">
        <v>1</v>
      </c>
      <c r="AA55" s="3">
        <v>0</v>
      </c>
      <c r="AB55" s="3">
        <v>0</v>
      </c>
      <c r="AC55" s="3">
        <v>0</v>
      </c>
      <c r="AD55" s="3">
        <v>1</v>
      </c>
      <c r="AE55" s="3">
        <v>1</v>
      </c>
      <c r="AF55" s="3">
        <v>0</v>
      </c>
      <c r="AG55" s="3">
        <v>0</v>
      </c>
      <c r="AH55" s="3">
        <v>1</v>
      </c>
      <c r="AI55" s="3">
        <v>0</v>
      </c>
      <c r="AJ55" s="3">
        <v>0</v>
      </c>
      <c r="AK55" s="3">
        <v>0</v>
      </c>
      <c r="AL55" s="3">
        <v>0</v>
      </c>
      <c r="AM55" s="3">
        <v>1</v>
      </c>
      <c r="AN55" s="3">
        <v>1</v>
      </c>
      <c r="AO55" s="3">
        <v>0</v>
      </c>
      <c r="AP55" s="3">
        <v>0</v>
      </c>
      <c r="AQ55" s="3">
        <v>0</v>
      </c>
      <c r="AR55" s="3">
        <v>1</v>
      </c>
      <c r="AS55" s="3">
        <v>0</v>
      </c>
      <c r="AT55" s="3">
        <v>1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16">
        <f t="shared" si="17"/>
        <v>18</v>
      </c>
      <c r="BB55" s="17">
        <f t="shared" si="18"/>
        <v>0.36</v>
      </c>
      <c r="BC55" s="17" t="str">
        <f t="shared" si="16"/>
        <v>Patenkinamas</v>
      </c>
      <c r="BD55" s="16">
        <f t="shared" si="19"/>
        <v>9</v>
      </c>
      <c r="BE55" s="17">
        <f t="shared" si="20"/>
        <v>0.45</v>
      </c>
      <c r="BF55" s="16">
        <f t="shared" si="21"/>
        <v>4</v>
      </c>
      <c r="BG55" s="17">
        <f t="shared" si="22"/>
        <v>0.5</v>
      </c>
      <c r="BH55" s="16">
        <f t="shared" si="23"/>
        <v>5</v>
      </c>
      <c r="BI55" s="17">
        <f t="shared" si="24"/>
        <v>0.22727272727272727</v>
      </c>
      <c r="BJ55" s="16">
        <f t="shared" si="25"/>
        <v>6</v>
      </c>
      <c r="BK55" s="17">
        <f t="shared" si="26"/>
        <v>0.4</v>
      </c>
      <c r="BL55" s="16">
        <f t="shared" si="27"/>
        <v>12</v>
      </c>
      <c r="BM55" s="17">
        <f t="shared" si="28"/>
        <v>0.46153846153846156</v>
      </c>
      <c r="BN55" s="16">
        <f t="shared" si="29"/>
        <v>0</v>
      </c>
      <c r="BO55" s="17">
        <f t="shared" si="30"/>
        <v>0</v>
      </c>
      <c r="BP55" s="16">
        <f t="shared" si="31"/>
        <v>3</v>
      </c>
    </row>
    <row r="56" spans="1:68">
      <c r="A56" s="68" t="s">
        <v>135</v>
      </c>
      <c r="B56" s="69">
        <v>808223</v>
      </c>
      <c r="C56" s="69">
        <v>23</v>
      </c>
      <c r="D56" s="70" t="s">
        <v>39</v>
      </c>
      <c r="E56" s="70" t="s">
        <v>294</v>
      </c>
      <c r="F56" s="35" t="s">
        <v>36</v>
      </c>
      <c r="G56" s="35"/>
      <c r="H56" s="35"/>
      <c r="I56" s="35"/>
      <c r="J56" s="3">
        <v>1</v>
      </c>
      <c r="K56" s="3">
        <v>1</v>
      </c>
      <c r="L56" s="3">
        <v>0</v>
      </c>
      <c r="M56" s="3">
        <v>1</v>
      </c>
      <c r="N56" s="3">
        <v>0</v>
      </c>
      <c r="O56" s="3">
        <v>1</v>
      </c>
      <c r="P56" s="3">
        <v>1</v>
      </c>
      <c r="Q56" s="3">
        <v>1</v>
      </c>
      <c r="R56" s="3">
        <v>0</v>
      </c>
      <c r="S56" s="3">
        <v>1</v>
      </c>
      <c r="T56" s="3">
        <v>0</v>
      </c>
      <c r="U56" s="3">
        <v>0</v>
      </c>
      <c r="V56" s="3">
        <v>2</v>
      </c>
      <c r="W56" s="3">
        <v>0</v>
      </c>
      <c r="X56" s="3">
        <v>0</v>
      </c>
      <c r="Y56" s="3">
        <v>0</v>
      </c>
      <c r="Z56" s="3">
        <v>1</v>
      </c>
      <c r="AA56" s="3">
        <v>0</v>
      </c>
      <c r="AB56" s="3">
        <v>0</v>
      </c>
      <c r="AC56" s="3">
        <v>0</v>
      </c>
      <c r="AD56" s="3">
        <v>1</v>
      </c>
      <c r="AE56" s="3">
        <v>1</v>
      </c>
      <c r="AF56" s="3">
        <v>0</v>
      </c>
      <c r="AG56" s="3">
        <v>0</v>
      </c>
      <c r="AH56" s="3">
        <v>1</v>
      </c>
      <c r="AI56" s="3">
        <v>1</v>
      </c>
      <c r="AJ56" s="3">
        <v>2</v>
      </c>
      <c r="AK56" s="3">
        <v>1</v>
      </c>
      <c r="AL56" s="3">
        <v>0</v>
      </c>
      <c r="AM56" s="3">
        <v>1</v>
      </c>
      <c r="AN56" s="3">
        <v>1</v>
      </c>
      <c r="AO56" s="3">
        <v>0</v>
      </c>
      <c r="AP56" s="3">
        <v>0</v>
      </c>
      <c r="AQ56" s="3">
        <v>0</v>
      </c>
      <c r="AR56" s="3">
        <v>1</v>
      </c>
      <c r="AS56" s="3">
        <v>0</v>
      </c>
      <c r="AT56" s="3">
        <v>0</v>
      </c>
      <c r="AU56" s="3">
        <v>2</v>
      </c>
      <c r="AV56" s="3">
        <v>2</v>
      </c>
      <c r="AW56" s="3">
        <v>1</v>
      </c>
      <c r="AX56" s="3">
        <v>0</v>
      </c>
      <c r="AY56" s="3">
        <v>0</v>
      </c>
      <c r="AZ56" s="3">
        <v>0</v>
      </c>
      <c r="BA56" s="16">
        <f t="shared" si="17"/>
        <v>25</v>
      </c>
      <c r="BB56" s="17">
        <f t="shared" si="18"/>
        <v>0.5</v>
      </c>
      <c r="BC56" s="17" t="str">
        <f t="shared" si="16"/>
        <v>Pagrindinis</v>
      </c>
      <c r="BD56" s="16">
        <f t="shared" si="19"/>
        <v>8</v>
      </c>
      <c r="BE56" s="17">
        <f t="shared" si="20"/>
        <v>0.4</v>
      </c>
      <c r="BF56" s="16">
        <f t="shared" si="21"/>
        <v>5</v>
      </c>
      <c r="BG56" s="17">
        <f t="shared" si="22"/>
        <v>0.625</v>
      </c>
      <c r="BH56" s="16">
        <f t="shared" si="23"/>
        <v>12</v>
      </c>
      <c r="BI56" s="17">
        <f t="shared" si="24"/>
        <v>0.54545454545454541</v>
      </c>
      <c r="BJ56" s="16">
        <f t="shared" si="25"/>
        <v>7</v>
      </c>
      <c r="BK56" s="17">
        <f t="shared" si="26"/>
        <v>0.46666666666666667</v>
      </c>
      <c r="BL56" s="16">
        <f t="shared" si="27"/>
        <v>18</v>
      </c>
      <c r="BM56" s="17">
        <f t="shared" si="28"/>
        <v>0.69230769230769229</v>
      </c>
      <c r="BN56" s="16">
        <f t="shared" si="29"/>
        <v>0</v>
      </c>
      <c r="BO56" s="17">
        <f t="shared" si="30"/>
        <v>0</v>
      </c>
      <c r="BP56" s="16">
        <f t="shared" si="31"/>
        <v>5</v>
      </c>
    </row>
    <row r="57" spans="1:68">
      <c r="A57" s="68" t="s">
        <v>135</v>
      </c>
      <c r="B57" s="69">
        <v>808224</v>
      </c>
      <c r="C57" s="69">
        <v>24</v>
      </c>
      <c r="D57" s="70" t="s">
        <v>295</v>
      </c>
      <c r="E57" s="70" t="s">
        <v>296</v>
      </c>
      <c r="F57" s="35" t="s">
        <v>32</v>
      </c>
      <c r="G57" s="35" t="s">
        <v>297</v>
      </c>
      <c r="H57" s="35" t="s">
        <v>297</v>
      </c>
      <c r="I57" s="35" t="s">
        <v>297</v>
      </c>
      <c r="J57" s="3">
        <v>1</v>
      </c>
      <c r="K57" s="3">
        <v>1</v>
      </c>
      <c r="L57" s="3">
        <v>1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1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3">
        <v>1</v>
      </c>
      <c r="AE57" s="3">
        <v>0</v>
      </c>
      <c r="AF57" s="3">
        <v>0</v>
      </c>
      <c r="AG57" s="3">
        <v>0</v>
      </c>
      <c r="AH57" s="3">
        <v>0</v>
      </c>
      <c r="AI57" s="3">
        <v>0</v>
      </c>
      <c r="AJ57" s="3">
        <v>2</v>
      </c>
      <c r="AK57" s="3">
        <v>0</v>
      </c>
      <c r="AL57" s="3">
        <v>0</v>
      </c>
      <c r="AM57" s="3">
        <v>1</v>
      </c>
      <c r="AN57" s="3">
        <v>0</v>
      </c>
      <c r="AO57" s="3">
        <v>0</v>
      </c>
      <c r="AP57" s="3">
        <v>0</v>
      </c>
      <c r="AQ57" s="3">
        <v>0</v>
      </c>
      <c r="AR57" s="3">
        <v>1</v>
      </c>
      <c r="AS57" s="3">
        <v>0</v>
      </c>
      <c r="AT57" s="3">
        <v>0</v>
      </c>
      <c r="AU57" s="3">
        <v>1</v>
      </c>
      <c r="AV57" s="3">
        <v>0</v>
      </c>
      <c r="AW57" s="3">
        <v>1</v>
      </c>
      <c r="AX57" s="3">
        <v>0</v>
      </c>
      <c r="AY57" s="3">
        <v>0</v>
      </c>
      <c r="AZ57" s="3">
        <v>0</v>
      </c>
      <c r="BA57" s="16">
        <f t="shared" si="17"/>
        <v>11</v>
      </c>
      <c r="BB57" s="17">
        <f t="shared" si="18"/>
        <v>0.22</v>
      </c>
      <c r="BC57" s="17" t="str">
        <f t="shared" si="16"/>
        <v>Patenkinamas</v>
      </c>
      <c r="BD57" s="16">
        <f t="shared" si="19"/>
        <v>4</v>
      </c>
      <c r="BE57" s="17">
        <f t="shared" si="20"/>
        <v>0.2</v>
      </c>
      <c r="BF57" s="16">
        <f t="shared" si="21"/>
        <v>1</v>
      </c>
      <c r="BG57" s="17">
        <f t="shared" si="22"/>
        <v>0.125</v>
      </c>
      <c r="BH57" s="16">
        <f t="shared" si="23"/>
        <v>6</v>
      </c>
      <c r="BI57" s="17">
        <f t="shared" si="24"/>
        <v>0.27272727272727271</v>
      </c>
      <c r="BJ57" s="16">
        <f t="shared" si="25"/>
        <v>4</v>
      </c>
      <c r="BK57" s="17">
        <f t="shared" si="26"/>
        <v>0.26666666666666666</v>
      </c>
      <c r="BL57" s="16">
        <f t="shared" si="27"/>
        <v>7</v>
      </c>
      <c r="BM57" s="17">
        <f t="shared" si="28"/>
        <v>0.26923076923076922</v>
      </c>
      <c r="BN57" s="16">
        <f t="shared" si="29"/>
        <v>0</v>
      </c>
      <c r="BO57" s="17">
        <f t="shared" si="30"/>
        <v>0</v>
      </c>
      <c r="BP57" s="16">
        <f t="shared" si="31"/>
        <v>1</v>
      </c>
    </row>
    <row r="58" spans="1:68">
      <c r="A58" s="68" t="s">
        <v>135</v>
      </c>
      <c r="B58" s="69">
        <v>808225</v>
      </c>
      <c r="C58" s="69">
        <v>25</v>
      </c>
      <c r="D58" s="70" t="s">
        <v>106</v>
      </c>
      <c r="E58" s="70" t="s">
        <v>298</v>
      </c>
      <c r="F58" s="35" t="s">
        <v>36</v>
      </c>
      <c r="G58" s="35"/>
      <c r="H58" s="35"/>
      <c r="I58" s="35"/>
      <c r="J58" s="3">
        <v>1</v>
      </c>
      <c r="K58" s="3">
        <v>1</v>
      </c>
      <c r="L58" s="3">
        <v>1</v>
      </c>
      <c r="M58" s="3">
        <v>1</v>
      </c>
      <c r="N58" s="3">
        <v>1</v>
      </c>
      <c r="O58" s="3">
        <v>0</v>
      </c>
      <c r="P58" s="3">
        <v>1</v>
      </c>
      <c r="Q58" s="3">
        <v>0</v>
      </c>
      <c r="R58" s="3">
        <v>0</v>
      </c>
      <c r="S58" s="3">
        <v>0</v>
      </c>
      <c r="T58" s="3">
        <v>1</v>
      </c>
      <c r="U58" s="3">
        <v>0</v>
      </c>
      <c r="V58" s="3">
        <v>1</v>
      </c>
      <c r="W58" s="3">
        <v>0</v>
      </c>
      <c r="X58" s="3">
        <v>0</v>
      </c>
      <c r="Y58" s="3">
        <v>0</v>
      </c>
      <c r="Z58" s="3">
        <v>1</v>
      </c>
      <c r="AA58" s="3">
        <v>0</v>
      </c>
      <c r="AB58" s="3">
        <v>0</v>
      </c>
      <c r="AC58" s="3">
        <v>0</v>
      </c>
      <c r="AD58" s="3">
        <v>1</v>
      </c>
      <c r="AE58" s="3">
        <v>1</v>
      </c>
      <c r="AF58" s="3">
        <v>0</v>
      </c>
      <c r="AG58" s="3">
        <v>0</v>
      </c>
      <c r="AH58" s="3">
        <v>0</v>
      </c>
      <c r="AI58" s="3">
        <v>1</v>
      </c>
      <c r="AJ58" s="3">
        <v>2</v>
      </c>
      <c r="AK58" s="3">
        <v>0</v>
      </c>
      <c r="AL58" s="3">
        <v>1</v>
      </c>
      <c r="AM58" s="3">
        <v>0</v>
      </c>
      <c r="AN58" s="3">
        <v>1</v>
      </c>
      <c r="AO58" s="3">
        <v>0</v>
      </c>
      <c r="AP58" s="3">
        <v>0</v>
      </c>
      <c r="AQ58" s="3">
        <v>0</v>
      </c>
      <c r="AR58" s="3">
        <v>1</v>
      </c>
      <c r="AS58" s="3">
        <v>0</v>
      </c>
      <c r="AT58" s="3">
        <v>1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16">
        <f t="shared" si="17"/>
        <v>18</v>
      </c>
      <c r="BB58" s="17">
        <f t="shared" si="18"/>
        <v>0.36</v>
      </c>
      <c r="BC58" s="17" t="str">
        <f t="shared" si="16"/>
        <v>Patenkinamas</v>
      </c>
      <c r="BD58" s="16">
        <f t="shared" si="19"/>
        <v>8</v>
      </c>
      <c r="BE58" s="17">
        <f t="shared" si="20"/>
        <v>0.4</v>
      </c>
      <c r="BF58" s="16">
        <f t="shared" si="21"/>
        <v>4</v>
      </c>
      <c r="BG58" s="17">
        <f t="shared" si="22"/>
        <v>0.5</v>
      </c>
      <c r="BH58" s="16">
        <f t="shared" si="23"/>
        <v>6</v>
      </c>
      <c r="BI58" s="17">
        <f t="shared" si="24"/>
        <v>0.27272727272727271</v>
      </c>
      <c r="BJ58" s="16">
        <f t="shared" si="25"/>
        <v>6</v>
      </c>
      <c r="BK58" s="17">
        <f t="shared" si="26"/>
        <v>0.4</v>
      </c>
      <c r="BL58" s="16">
        <f t="shared" si="27"/>
        <v>11</v>
      </c>
      <c r="BM58" s="17">
        <f t="shared" si="28"/>
        <v>0.42307692307692307</v>
      </c>
      <c r="BN58" s="16">
        <f t="shared" si="29"/>
        <v>1</v>
      </c>
      <c r="BO58" s="17">
        <f t="shared" si="30"/>
        <v>0.1111111111111111</v>
      </c>
      <c r="BP58" s="16">
        <f t="shared" si="31"/>
        <v>3</v>
      </c>
    </row>
    <row r="59" spans="1:68">
      <c r="A59" s="68" t="s">
        <v>135</v>
      </c>
      <c r="B59" s="69">
        <v>808226</v>
      </c>
      <c r="C59" s="69">
        <v>26</v>
      </c>
      <c r="D59" s="70" t="s">
        <v>299</v>
      </c>
      <c r="E59" s="70" t="s">
        <v>300</v>
      </c>
      <c r="F59" s="35" t="s">
        <v>36</v>
      </c>
      <c r="G59" s="35"/>
      <c r="H59" s="35"/>
      <c r="I59" s="35"/>
      <c r="J59" s="3">
        <v>1</v>
      </c>
      <c r="K59" s="3">
        <v>1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1</v>
      </c>
      <c r="S59" s="3">
        <v>1</v>
      </c>
      <c r="T59" s="3">
        <v>0</v>
      </c>
      <c r="U59" s="3">
        <v>1</v>
      </c>
      <c r="V59" s="3">
        <v>2</v>
      </c>
      <c r="W59" s="3">
        <v>1</v>
      </c>
      <c r="X59" s="3">
        <v>1</v>
      </c>
      <c r="Y59" s="3">
        <v>1</v>
      </c>
      <c r="Z59" s="3">
        <v>1</v>
      </c>
      <c r="AA59" s="3">
        <v>1</v>
      </c>
      <c r="AB59" s="3">
        <v>1</v>
      </c>
      <c r="AC59" s="3">
        <v>0</v>
      </c>
      <c r="AD59" s="3">
        <v>1</v>
      </c>
      <c r="AE59" s="3">
        <v>1</v>
      </c>
      <c r="AF59" s="3">
        <v>1</v>
      </c>
      <c r="AG59" s="3">
        <v>1</v>
      </c>
      <c r="AH59" s="3">
        <v>1</v>
      </c>
      <c r="AI59" s="3">
        <v>1</v>
      </c>
      <c r="AJ59" s="3">
        <v>2</v>
      </c>
      <c r="AK59" s="3">
        <v>1</v>
      </c>
      <c r="AL59" s="3">
        <v>1</v>
      </c>
      <c r="AM59" s="3">
        <v>1</v>
      </c>
      <c r="AN59" s="3">
        <v>1</v>
      </c>
      <c r="AO59" s="3">
        <v>1</v>
      </c>
      <c r="AP59" s="3">
        <v>2</v>
      </c>
      <c r="AQ59" s="3">
        <v>1</v>
      </c>
      <c r="AR59" s="3">
        <v>1</v>
      </c>
      <c r="AS59" s="3">
        <v>1</v>
      </c>
      <c r="AT59" s="3">
        <v>1</v>
      </c>
      <c r="AU59" s="3">
        <v>2</v>
      </c>
      <c r="AV59" s="3">
        <v>2</v>
      </c>
      <c r="AW59" s="3">
        <v>2</v>
      </c>
      <c r="AX59" s="3">
        <v>1</v>
      </c>
      <c r="AY59" s="3">
        <v>1</v>
      </c>
      <c r="AZ59" s="3">
        <v>2</v>
      </c>
      <c r="BA59" s="16">
        <f t="shared" si="17"/>
        <v>48</v>
      </c>
      <c r="BB59" s="17">
        <f t="shared" si="18"/>
        <v>0.96</v>
      </c>
      <c r="BC59" s="17" t="str">
        <f t="shared" si="16"/>
        <v>Aukštesnysis</v>
      </c>
      <c r="BD59" s="16">
        <f t="shared" si="19"/>
        <v>19</v>
      </c>
      <c r="BE59" s="17">
        <f t="shared" si="20"/>
        <v>0.95</v>
      </c>
      <c r="BF59" s="16">
        <f t="shared" si="21"/>
        <v>7</v>
      </c>
      <c r="BG59" s="17">
        <f t="shared" si="22"/>
        <v>0.875</v>
      </c>
      <c r="BH59" s="16">
        <f t="shared" si="23"/>
        <v>22</v>
      </c>
      <c r="BI59" s="17">
        <f t="shared" si="24"/>
        <v>1</v>
      </c>
      <c r="BJ59" s="16">
        <f t="shared" si="25"/>
        <v>14</v>
      </c>
      <c r="BK59" s="17">
        <f t="shared" si="26"/>
        <v>0.93333333333333335</v>
      </c>
      <c r="BL59" s="16">
        <f t="shared" si="27"/>
        <v>26</v>
      </c>
      <c r="BM59" s="17">
        <f t="shared" si="28"/>
        <v>1</v>
      </c>
      <c r="BN59" s="16">
        <f t="shared" si="29"/>
        <v>8</v>
      </c>
      <c r="BO59" s="17">
        <f t="shared" si="30"/>
        <v>0.88888888888888884</v>
      </c>
      <c r="BP59" s="16">
        <f t="shared" si="31"/>
        <v>10</v>
      </c>
    </row>
    <row r="60" spans="1:68">
      <c r="A60" s="68" t="s">
        <v>135</v>
      </c>
      <c r="B60" s="69">
        <v>808227</v>
      </c>
      <c r="C60" s="69">
        <v>27</v>
      </c>
      <c r="D60" s="70" t="s">
        <v>301</v>
      </c>
      <c r="E60" s="70" t="s">
        <v>302</v>
      </c>
      <c r="F60" s="35" t="s">
        <v>36</v>
      </c>
      <c r="G60" s="35"/>
      <c r="H60" s="35"/>
      <c r="I60" s="35"/>
      <c r="J60" s="3">
        <v>0</v>
      </c>
      <c r="K60" s="3">
        <v>1</v>
      </c>
      <c r="L60" s="3">
        <v>1</v>
      </c>
      <c r="M60" s="3">
        <v>1</v>
      </c>
      <c r="N60" s="3">
        <v>1</v>
      </c>
      <c r="O60" s="3">
        <v>1</v>
      </c>
      <c r="P60" s="3">
        <v>1</v>
      </c>
      <c r="Q60" s="3">
        <v>0</v>
      </c>
      <c r="R60" s="3">
        <v>0</v>
      </c>
      <c r="S60" s="3">
        <v>1</v>
      </c>
      <c r="T60" s="3">
        <v>1</v>
      </c>
      <c r="U60" s="3">
        <v>0</v>
      </c>
      <c r="V60" s="3">
        <v>2</v>
      </c>
      <c r="W60" s="3">
        <v>1</v>
      </c>
      <c r="X60" s="3">
        <v>0</v>
      </c>
      <c r="Y60" s="3">
        <v>0</v>
      </c>
      <c r="Z60" s="3">
        <v>1</v>
      </c>
      <c r="AA60" s="3">
        <v>0</v>
      </c>
      <c r="AB60" s="3">
        <v>1</v>
      </c>
      <c r="AC60" s="3">
        <v>0</v>
      </c>
      <c r="AD60" s="3">
        <v>1</v>
      </c>
      <c r="AE60" s="3">
        <v>0</v>
      </c>
      <c r="AF60" s="3">
        <v>0</v>
      </c>
      <c r="AG60" s="3">
        <v>0</v>
      </c>
      <c r="AH60" s="3">
        <v>1</v>
      </c>
      <c r="AI60" s="3">
        <v>1</v>
      </c>
      <c r="AJ60" s="3">
        <v>2</v>
      </c>
      <c r="AK60" s="3">
        <v>1</v>
      </c>
      <c r="AL60" s="3">
        <v>0</v>
      </c>
      <c r="AM60" s="3">
        <v>1</v>
      </c>
      <c r="AN60" s="3">
        <v>1</v>
      </c>
      <c r="AO60" s="3">
        <v>1</v>
      </c>
      <c r="AP60" s="3">
        <v>2</v>
      </c>
      <c r="AQ60" s="3">
        <v>0</v>
      </c>
      <c r="AR60" s="3">
        <v>1</v>
      </c>
      <c r="AS60" s="3">
        <v>0</v>
      </c>
      <c r="AT60" s="3">
        <v>1</v>
      </c>
      <c r="AU60" s="3">
        <v>2</v>
      </c>
      <c r="AV60" s="3">
        <v>2</v>
      </c>
      <c r="AW60" s="3">
        <v>2</v>
      </c>
      <c r="AX60" s="3">
        <v>0</v>
      </c>
      <c r="AY60" s="3">
        <v>0</v>
      </c>
      <c r="AZ60" s="3">
        <v>1</v>
      </c>
      <c r="BA60" s="16">
        <f t="shared" si="17"/>
        <v>33</v>
      </c>
      <c r="BB60" s="17">
        <f t="shared" si="18"/>
        <v>0.66</v>
      </c>
      <c r="BC60" s="17" t="str">
        <f t="shared" si="16"/>
        <v>Pagrindinis</v>
      </c>
      <c r="BD60" s="16">
        <f t="shared" si="19"/>
        <v>14</v>
      </c>
      <c r="BE60" s="17">
        <f t="shared" si="20"/>
        <v>0.7</v>
      </c>
      <c r="BF60" s="16">
        <f t="shared" si="21"/>
        <v>3</v>
      </c>
      <c r="BG60" s="17">
        <f t="shared" si="22"/>
        <v>0.375</v>
      </c>
      <c r="BH60" s="16">
        <f t="shared" si="23"/>
        <v>16</v>
      </c>
      <c r="BI60" s="17">
        <f t="shared" si="24"/>
        <v>0.72727272727272729</v>
      </c>
      <c r="BJ60" s="16">
        <f t="shared" si="25"/>
        <v>11</v>
      </c>
      <c r="BK60" s="17">
        <f t="shared" si="26"/>
        <v>0.73333333333333328</v>
      </c>
      <c r="BL60" s="16">
        <f t="shared" si="27"/>
        <v>19</v>
      </c>
      <c r="BM60" s="17">
        <f t="shared" si="28"/>
        <v>0.73076923076923073</v>
      </c>
      <c r="BN60" s="16">
        <f t="shared" si="29"/>
        <v>3</v>
      </c>
      <c r="BO60" s="17">
        <f t="shared" si="30"/>
        <v>0.33333333333333331</v>
      </c>
      <c r="BP60" s="16">
        <f t="shared" si="31"/>
        <v>7</v>
      </c>
    </row>
    <row r="61" spans="1:68">
      <c r="A61" s="68" t="s">
        <v>135</v>
      </c>
      <c r="B61" s="69">
        <v>808228</v>
      </c>
      <c r="C61" s="69">
        <v>28</v>
      </c>
      <c r="D61" s="70" t="s">
        <v>303</v>
      </c>
      <c r="E61" s="70" t="s">
        <v>304</v>
      </c>
      <c r="F61" s="35" t="s">
        <v>32</v>
      </c>
      <c r="G61" s="35"/>
      <c r="H61" s="35"/>
      <c r="I61" s="35"/>
      <c r="J61" s="3">
        <v>1</v>
      </c>
      <c r="K61" s="3">
        <v>1</v>
      </c>
      <c r="L61" s="3">
        <v>1</v>
      </c>
      <c r="M61" s="3">
        <v>1</v>
      </c>
      <c r="N61" s="3">
        <v>1</v>
      </c>
      <c r="O61" s="3">
        <v>0</v>
      </c>
      <c r="P61" s="3">
        <v>1</v>
      </c>
      <c r="Q61" s="3">
        <v>1</v>
      </c>
      <c r="R61" s="3">
        <v>0</v>
      </c>
      <c r="S61" s="3">
        <v>1</v>
      </c>
      <c r="T61" s="3">
        <v>1</v>
      </c>
      <c r="U61" s="3">
        <v>1</v>
      </c>
      <c r="V61" s="3">
        <v>2</v>
      </c>
      <c r="W61" s="3">
        <v>0</v>
      </c>
      <c r="X61" s="3">
        <v>1</v>
      </c>
      <c r="Y61" s="3">
        <v>1</v>
      </c>
      <c r="Z61" s="3">
        <v>1</v>
      </c>
      <c r="AA61" s="3">
        <v>0</v>
      </c>
      <c r="AB61" s="3">
        <v>1</v>
      </c>
      <c r="AC61" s="3">
        <v>1</v>
      </c>
      <c r="AD61" s="3">
        <v>1</v>
      </c>
      <c r="AE61" s="3">
        <v>0</v>
      </c>
      <c r="AF61" s="3">
        <v>0</v>
      </c>
      <c r="AG61" s="3">
        <v>1</v>
      </c>
      <c r="AH61" s="3">
        <v>1</v>
      </c>
      <c r="AI61" s="3">
        <v>0</v>
      </c>
      <c r="AJ61" s="3">
        <v>1</v>
      </c>
      <c r="AK61" s="3">
        <v>1</v>
      </c>
      <c r="AL61" s="3">
        <v>1</v>
      </c>
      <c r="AM61" s="3">
        <v>1</v>
      </c>
      <c r="AN61" s="3">
        <v>1</v>
      </c>
      <c r="AO61" s="3">
        <v>1</v>
      </c>
      <c r="AP61" s="3">
        <v>2</v>
      </c>
      <c r="AQ61" s="3">
        <v>0</v>
      </c>
      <c r="AR61" s="3">
        <v>1</v>
      </c>
      <c r="AS61" s="3">
        <v>1</v>
      </c>
      <c r="AT61" s="3">
        <v>1</v>
      </c>
      <c r="AU61" s="3">
        <v>1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16">
        <f t="shared" si="17"/>
        <v>32</v>
      </c>
      <c r="BB61" s="17">
        <f t="shared" si="18"/>
        <v>0.64</v>
      </c>
      <c r="BC61" s="17" t="str">
        <f t="shared" si="16"/>
        <v>Pagrindinis</v>
      </c>
      <c r="BD61" s="16">
        <f t="shared" si="19"/>
        <v>14</v>
      </c>
      <c r="BE61" s="17">
        <f t="shared" si="20"/>
        <v>0.7</v>
      </c>
      <c r="BF61" s="16">
        <f t="shared" si="21"/>
        <v>6</v>
      </c>
      <c r="BG61" s="17">
        <f t="shared" si="22"/>
        <v>0.75</v>
      </c>
      <c r="BH61" s="16">
        <f t="shared" si="23"/>
        <v>12</v>
      </c>
      <c r="BI61" s="17">
        <f t="shared" si="24"/>
        <v>0.54545454545454541</v>
      </c>
      <c r="BJ61" s="16">
        <f t="shared" si="25"/>
        <v>11</v>
      </c>
      <c r="BK61" s="17">
        <f t="shared" si="26"/>
        <v>0.73333333333333328</v>
      </c>
      <c r="BL61" s="16">
        <f t="shared" si="27"/>
        <v>16</v>
      </c>
      <c r="BM61" s="17">
        <f t="shared" si="28"/>
        <v>0.61538461538461542</v>
      </c>
      <c r="BN61" s="16">
        <f t="shared" si="29"/>
        <v>5</v>
      </c>
      <c r="BO61" s="17">
        <f t="shared" si="30"/>
        <v>0.55555555555555558</v>
      </c>
      <c r="BP61" s="16">
        <f t="shared" si="31"/>
        <v>7</v>
      </c>
    </row>
    <row r="62" spans="1:68">
      <c r="A62" s="68" t="s">
        <v>135</v>
      </c>
      <c r="B62" s="69">
        <v>808229</v>
      </c>
      <c r="C62" s="69">
        <v>29</v>
      </c>
      <c r="D62" s="70" t="s">
        <v>305</v>
      </c>
      <c r="E62" s="70" t="s">
        <v>306</v>
      </c>
      <c r="F62" s="35" t="s">
        <v>32</v>
      </c>
      <c r="G62" s="35"/>
      <c r="H62" s="35"/>
      <c r="I62" s="35"/>
      <c r="J62" s="3">
        <v>1</v>
      </c>
      <c r="K62" s="3">
        <v>0</v>
      </c>
      <c r="L62" s="3">
        <v>0</v>
      </c>
      <c r="M62" s="3">
        <v>0</v>
      </c>
      <c r="N62" s="3">
        <v>0</v>
      </c>
      <c r="O62" s="3">
        <v>1</v>
      </c>
      <c r="P62" s="3">
        <v>0</v>
      </c>
      <c r="Q62" s="3">
        <v>1</v>
      </c>
      <c r="R62" s="3">
        <v>0</v>
      </c>
      <c r="S62" s="3">
        <v>1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1</v>
      </c>
      <c r="AI62" s="3">
        <v>0</v>
      </c>
      <c r="AJ62" s="3">
        <v>1</v>
      </c>
      <c r="AK62" s="3">
        <v>1</v>
      </c>
      <c r="AL62" s="3">
        <v>1</v>
      </c>
      <c r="AM62" s="3">
        <v>0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16">
        <f t="shared" si="17"/>
        <v>8</v>
      </c>
      <c r="BB62" s="17">
        <f t="shared" si="18"/>
        <v>0.16</v>
      </c>
      <c r="BC62" s="17" t="str">
        <f t="shared" si="16"/>
        <v>Nepatenkinamas</v>
      </c>
      <c r="BD62" s="16">
        <f t="shared" si="19"/>
        <v>3</v>
      </c>
      <c r="BE62" s="17">
        <f t="shared" si="20"/>
        <v>0.15</v>
      </c>
      <c r="BF62" s="16">
        <f t="shared" si="21"/>
        <v>1</v>
      </c>
      <c r="BG62" s="17">
        <f t="shared" si="22"/>
        <v>0.125</v>
      </c>
      <c r="BH62" s="16">
        <f t="shared" si="23"/>
        <v>4</v>
      </c>
      <c r="BI62" s="17">
        <f t="shared" si="24"/>
        <v>0.18181818181818182</v>
      </c>
      <c r="BJ62" s="16">
        <f t="shared" si="25"/>
        <v>4</v>
      </c>
      <c r="BK62" s="17">
        <f t="shared" si="26"/>
        <v>0.26666666666666666</v>
      </c>
      <c r="BL62" s="16">
        <f t="shared" si="27"/>
        <v>3</v>
      </c>
      <c r="BM62" s="17">
        <f t="shared" si="28"/>
        <v>0.11538461538461539</v>
      </c>
      <c r="BN62" s="16">
        <f t="shared" si="29"/>
        <v>1</v>
      </c>
      <c r="BO62" s="17">
        <f t="shared" si="30"/>
        <v>0.1111111111111111</v>
      </c>
      <c r="BP62" s="16">
        <f t="shared" si="31"/>
        <v>1</v>
      </c>
    </row>
    <row r="63" spans="1:68">
      <c r="A63" s="68" t="s">
        <v>135</v>
      </c>
      <c r="B63" s="69">
        <v>808230</v>
      </c>
      <c r="C63" s="69">
        <v>30</v>
      </c>
      <c r="D63" s="70" t="s">
        <v>307</v>
      </c>
      <c r="E63" s="70" t="s">
        <v>308</v>
      </c>
      <c r="F63" s="35" t="s">
        <v>32</v>
      </c>
      <c r="G63" s="35"/>
      <c r="H63" s="35"/>
      <c r="I63" s="35"/>
      <c r="J63" s="3">
        <v>1</v>
      </c>
      <c r="K63" s="3">
        <v>1</v>
      </c>
      <c r="L63" s="3">
        <v>1</v>
      </c>
      <c r="M63" s="3">
        <v>1</v>
      </c>
      <c r="N63" s="3">
        <v>0</v>
      </c>
      <c r="O63" s="3">
        <v>1</v>
      </c>
      <c r="P63" s="3">
        <v>1</v>
      </c>
      <c r="Q63" s="3">
        <v>1</v>
      </c>
      <c r="R63" s="3">
        <v>1</v>
      </c>
      <c r="S63" s="3">
        <v>0</v>
      </c>
      <c r="T63" s="3">
        <v>1</v>
      </c>
      <c r="U63" s="3">
        <v>0</v>
      </c>
      <c r="V63" s="3">
        <v>2</v>
      </c>
      <c r="W63" s="3">
        <v>1</v>
      </c>
      <c r="X63" s="3">
        <v>0</v>
      </c>
      <c r="Y63" s="3">
        <v>1</v>
      </c>
      <c r="Z63" s="3">
        <v>1</v>
      </c>
      <c r="AA63" s="3">
        <v>1</v>
      </c>
      <c r="AB63" s="3">
        <v>1</v>
      </c>
      <c r="AC63" s="3">
        <v>1</v>
      </c>
      <c r="AD63" s="3">
        <v>1</v>
      </c>
      <c r="AE63" s="3">
        <v>1</v>
      </c>
      <c r="AF63" s="3">
        <v>1</v>
      </c>
      <c r="AG63" s="3">
        <v>1</v>
      </c>
      <c r="AH63" s="3">
        <v>1</v>
      </c>
      <c r="AI63" s="3">
        <v>1</v>
      </c>
      <c r="AJ63" s="3">
        <v>2</v>
      </c>
      <c r="AK63" s="3">
        <v>0</v>
      </c>
      <c r="AL63" s="3">
        <v>1</v>
      </c>
      <c r="AM63" s="3">
        <v>1</v>
      </c>
      <c r="AN63" s="3">
        <v>0</v>
      </c>
      <c r="AO63" s="3">
        <v>1</v>
      </c>
      <c r="AP63" s="3">
        <v>2</v>
      </c>
      <c r="AQ63" s="3">
        <v>1</v>
      </c>
      <c r="AR63" s="3">
        <v>1</v>
      </c>
      <c r="AS63" s="3">
        <v>0</v>
      </c>
      <c r="AT63" s="3">
        <v>1</v>
      </c>
      <c r="AU63" s="3">
        <v>2</v>
      </c>
      <c r="AV63" s="3">
        <v>1</v>
      </c>
      <c r="AW63" s="3">
        <v>2</v>
      </c>
      <c r="AX63" s="3">
        <v>0</v>
      </c>
      <c r="AY63" s="3">
        <v>1</v>
      </c>
      <c r="AZ63" s="3">
        <v>2</v>
      </c>
      <c r="BA63" s="16">
        <f t="shared" si="17"/>
        <v>41</v>
      </c>
      <c r="BB63" s="17">
        <f t="shared" si="18"/>
        <v>0.82</v>
      </c>
      <c r="BC63" s="17" t="str">
        <f t="shared" si="16"/>
        <v>Aukštesnysis</v>
      </c>
      <c r="BD63" s="16">
        <f t="shared" si="19"/>
        <v>17</v>
      </c>
      <c r="BE63" s="17">
        <f t="shared" si="20"/>
        <v>0.85</v>
      </c>
      <c r="BF63" s="16">
        <f t="shared" si="21"/>
        <v>7</v>
      </c>
      <c r="BG63" s="17">
        <f t="shared" si="22"/>
        <v>0.875</v>
      </c>
      <c r="BH63" s="16">
        <f t="shared" si="23"/>
        <v>17</v>
      </c>
      <c r="BI63" s="17">
        <f t="shared" si="24"/>
        <v>0.77272727272727271</v>
      </c>
      <c r="BJ63" s="16">
        <f t="shared" si="25"/>
        <v>13</v>
      </c>
      <c r="BK63" s="17">
        <f t="shared" si="26"/>
        <v>0.8666666666666667</v>
      </c>
      <c r="BL63" s="16">
        <f t="shared" si="27"/>
        <v>21</v>
      </c>
      <c r="BM63" s="17">
        <f t="shared" si="28"/>
        <v>0.80769230769230771</v>
      </c>
      <c r="BN63" s="16">
        <f t="shared" si="29"/>
        <v>7</v>
      </c>
      <c r="BO63" s="17">
        <f t="shared" si="30"/>
        <v>0.77777777777777779</v>
      </c>
      <c r="BP63" s="16">
        <f t="shared" si="31"/>
        <v>10</v>
      </c>
    </row>
    <row r="64" spans="1:68">
      <c r="A64" s="68" t="s">
        <v>135</v>
      </c>
      <c r="B64" s="69">
        <v>808231</v>
      </c>
      <c r="C64" s="69">
        <v>31</v>
      </c>
      <c r="D64" s="70" t="s">
        <v>115</v>
      </c>
      <c r="E64" s="70" t="s">
        <v>309</v>
      </c>
      <c r="F64" s="35" t="s">
        <v>32</v>
      </c>
      <c r="G64" s="35"/>
      <c r="H64" s="35"/>
      <c r="I64" s="35"/>
      <c r="J64" s="3">
        <v>1</v>
      </c>
      <c r="K64" s="3">
        <v>1</v>
      </c>
      <c r="L64" s="3">
        <v>1</v>
      </c>
      <c r="M64" s="3">
        <v>0</v>
      </c>
      <c r="N64" s="3">
        <v>0</v>
      </c>
      <c r="O64" s="3">
        <v>0</v>
      </c>
      <c r="P64" s="3">
        <v>0</v>
      </c>
      <c r="Q64" s="3">
        <v>1</v>
      </c>
      <c r="R64" s="3">
        <v>1</v>
      </c>
      <c r="S64" s="3">
        <v>0</v>
      </c>
      <c r="T64" s="3">
        <v>0</v>
      </c>
      <c r="U64" s="3">
        <v>1</v>
      </c>
      <c r="V64" s="3">
        <v>0</v>
      </c>
      <c r="W64" s="3">
        <v>0</v>
      </c>
      <c r="X64" s="3">
        <v>0</v>
      </c>
      <c r="Y64" s="3">
        <v>0</v>
      </c>
      <c r="Z64" s="3">
        <v>1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1</v>
      </c>
      <c r="AI64" s="3">
        <v>1</v>
      </c>
      <c r="AJ64" s="3">
        <v>2</v>
      </c>
      <c r="AK64" s="3">
        <v>1</v>
      </c>
      <c r="AL64" s="3">
        <v>1</v>
      </c>
      <c r="AM64" s="3">
        <v>1</v>
      </c>
      <c r="AN64" s="3">
        <v>1</v>
      </c>
      <c r="AO64" s="3">
        <v>0</v>
      </c>
      <c r="AP64" s="3">
        <v>2</v>
      </c>
      <c r="AQ64" s="3">
        <v>0</v>
      </c>
      <c r="AR64" s="3">
        <v>0</v>
      </c>
      <c r="AS64" s="3">
        <v>0</v>
      </c>
      <c r="AT64" s="3">
        <v>0</v>
      </c>
      <c r="AU64" s="3">
        <v>2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16">
        <f t="shared" si="17"/>
        <v>19</v>
      </c>
      <c r="BB64" s="17">
        <f t="shared" si="18"/>
        <v>0.38</v>
      </c>
      <c r="BC64" s="17" t="str">
        <f t="shared" si="16"/>
        <v>Patenkinamas</v>
      </c>
      <c r="BD64" s="16">
        <f t="shared" si="19"/>
        <v>7</v>
      </c>
      <c r="BE64" s="17">
        <f t="shared" si="20"/>
        <v>0.35</v>
      </c>
      <c r="BF64" s="16">
        <f t="shared" si="21"/>
        <v>2</v>
      </c>
      <c r="BG64" s="17">
        <f t="shared" si="22"/>
        <v>0.25</v>
      </c>
      <c r="BH64" s="16">
        <f t="shared" si="23"/>
        <v>10</v>
      </c>
      <c r="BI64" s="17">
        <f t="shared" si="24"/>
        <v>0.45454545454545453</v>
      </c>
      <c r="BJ64" s="16">
        <f t="shared" si="25"/>
        <v>6</v>
      </c>
      <c r="BK64" s="17">
        <f t="shared" si="26"/>
        <v>0.4</v>
      </c>
      <c r="BL64" s="16">
        <f t="shared" si="27"/>
        <v>12</v>
      </c>
      <c r="BM64" s="17">
        <f t="shared" si="28"/>
        <v>0.46153846153846156</v>
      </c>
      <c r="BN64" s="16">
        <f t="shared" si="29"/>
        <v>1</v>
      </c>
      <c r="BO64" s="17">
        <f t="shared" si="30"/>
        <v>0.1111111111111111</v>
      </c>
      <c r="BP64" s="16">
        <f t="shared" si="31"/>
        <v>3</v>
      </c>
    </row>
    <row r="65" spans="1:68">
      <c r="A65" s="68" t="s">
        <v>136</v>
      </c>
      <c r="B65" s="69">
        <v>808301</v>
      </c>
      <c r="C65" s="69">
        <v>1</v>
      </c>
      <c r="D65" s="70" t="s">
        <v>269</v>
      </c>
      <c r="E65" s="70" t="s">
        <v>310</v>
      </c>
      <c r="F65" s="35" t="s">
        <v>32</v>
      </c>
      <c r="G65" s="35"/>
      <c r="H65" s="35"/>
      <c r="I65" s="35"/>
      <c r="J65" s="3">
        <v>1</v>
      </c>
      <c r="K65" s="3">
        <v>1</v>
      </c>
      <c r="L65" s="3">
        <v>1</v>
      </c>
      <c r="M65" s="3">
        <v>1</v>
      </c>
      <c r="N65" s="3">
        <v>1</v>
      </c>
      <c r="O65" s="3">
        <v>1</v>
      </c>
      <c r="P65" s="3">
        <v>0</v>
      </c>
      <c r="Q65" s="3">
        <v>0</v>
      </c>
      <c r="R65" s="3">
        <v>1</v>
      </c>
      <c r="S65" s="3">
        <v>1</v>
      </c>
      <c r="T65" s="3">
        <v>1</v>
      </c>
      <c r="U65" s="3">
        <v>0</v>
      </c>
      <c r="V65" s="3">
        <v>2</v>
      </c>
      <c r="W65" s="3">
        <v>0</v>
      </c>
      <c r="X65" s="3">
        <v>0</v>
      </c>
      <c r="Y65" s="3">
        <v>1</v>
      </c>
      <c r="Z65" s="3">
        <v>1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1</v>
      </c>
      <c r="AK65" s="3">
        <v>0</v>
      </c>
      <c r="AL65" s="3">
        <v>1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2</v>
      </c>
      <c r="AV65" s="3">
        <v>1</v>
      </c>
      <c r="AW65" s="3">
        <v>0</v>
      </c>
      <c r="AX65" s="3">
        <v>0</v>
      </c>
      <c r="AY65" s="3">
        <v>0</v>
      </c>
      <c r="AZ65" s="3">
        <v>0</v>
      </c>
      <c r="BA65" s="16">
        <f t="shared" si="17"/>
        <v>18</v>
      </c>
      <c r="BB65" s="17">
        <f t="shared" si="18"/>
        <v>0.36</v>
      </c>
      <c r="BC65" s="17" t="str">
        <f t="shared" si="16"/>
        <v>Patenkinamas</v>
      </c>
      <c r="BD65" s="16">
        <f t="shared" si="19"/>
        <v>12</v>
      </c>
      <c r="BE65" s="17">
        <f t="shared" si="20"/>
        <v>0.6</v>
      </c>
      <c r="BF65" s="16">
        <f t="shared" si="21"/>
        <v>1</v>
      </c>
      <c r="BG65" s="17">
        <f t="shared" si="22"/>
        <v>0.125</v>
      </c>
      <c r="BH65" s="16">
        <f t="shared" si="23"/>
        <v>5</v>
      </c>
      <c r="BI65" s="17">
        <f t="shared" si="24"/>
        <v>0.22727272727272727</v>
      </c>
      <c r="BJ65" s="16">
        <f t="shared" si="25"/>
        <v>9</v>
      </c>
      <c r="BK65" s="17">
        <f t="shared" si="26"/>
        <v>0.6</v>
      </c>
      <c r="BL65" s="16">
        <f t="shared" si="27"/>
        <v>8</v>
      </c>
      <c r="BM65" s="17">
        <f t="shared" si="28"/>
        <v>0.30769230769230771</v>
      </c>
      <c r="BN65" s="16">
        <f t="shared" si="29"/>
        <v>1</v>
      </c>
      <c r="BO65" s="17">
        <f t="shared" si="30"/>
        <v>0.1111111111111111</v>
      </c>
      <c r="BP65" s="16">
        <f t="shared" si="31"/>
        <v>3</v>
      </c>
    </row>
    <row r="66" spans="1:68">
      <c r="A66" s="68" t="s">
        <v>136</v>
      </c>
      <c r="B66" s="69">
        <v>808302</v>
      </c>
      <c r="C66" s="69">
        <v>2</v>
      </c>
      <c r="D66" s="70" t="s">
        <v>43</v>
      </c>
      <c r="E66" s="70" t="s">
        <v>311</v>
      </c>
      <c r="F66" s="35" t="s">
        <v>36</v>
      </c>
      <c r="G66" s="35"/>
      <c r="H66" s="35"/>
      <c r="I66" s="35"/>
      <c r="J66" s="3">
        <v>1</v>
      </c>
      <c r="K66" s="3">
        <v>1</v>
      </c>
      <c r="L66" s="3">
        <v>1</v>
      </c>
      <c r="M66" s="3">
        <v>1</v>
      </c>
      <c r="N66" s="3">
        <v>1</v>
      </c>
      <c r="O66" s="3">
        <v>1</v>
      </c>
      <c r="P66" s="3">
        <v>0</v>
      </c>
      <c r="Q66" s="3">
        <v>0</v>
      </c>
      <c r="R66" s="3">
        <v>1</v>
      </c>
      <c r="S66" s="3">
        <v>1</v>
      </c>
      <c r="T66" s="3">
        <v>0</v>
      </c>
      <c r="U66" s="3">
        <v>1</v>
      </c>
      <c r="V66" s="3">
        <v>2</v>
      </c>
      <c r="W66" s="3">
        <v>0</v>
      </c>
      <c r="X66" s="3">
        <v>0</v>
      </c>
      <c r="Y66" s="3">
        <v>1</v>
      </c>
      <c r="Z66" s="3">
        <v>1</v>
      </c>
      <c r="AA66" s="3">
        <v>0</v>
      </c>
      <c r="AB66" s="3">
        <v>0</v>
      </c>
      <c r="AC66" s="3">
        <v>1</v>
      </c>
      <c r="AD66" s="3">
        <v>0</v>
      </c>
      <c r="AE66" s="3">
        <v>1</v>
      </c>
      <c r="AF66" s="3">
        <v>1</v>
      </c>
      <c r="AG66" s="3">
        <v>0</v>
      </c>
      <c r="AH66" s="3">
        <v>1</v>
      </c>
      <c r="AI66" s="3">
        <v>1</v>
      </c>
      <c r="AJ66" s="3">
        <v>1</v>
      </c>
      <c r="AK66" s="3">
        <v>0</v>
      </c>
      <c r="AL66" s="3">
        <v>1</v>
      </c>
      <c r="AM66" s="3">
        <v>1</v>
      </c>
      <c r="AN66" s="3">
        <v>0</v>
      </c>
      <c r="AO66" s="3">
        <v>0</v>
      </c>
      <c r="AP66" s="3">
        <v>1</v>
      </c>
      <c r="AQ66" s="3">
        <v>0</v>
      </c>
      <c r="AR66" s="3">
        <v>1</v>
      </c>
      <c r="AS66" s="3">
        <v>0</v>
      </c>
      <c r="AT66" s="3">
        <v>0</v>
      </c>
      <c r="AU66" s="3">
        <v>2</v>
      </c>
      <c r="AV66" s="3">
        <v>0</v>
      </c>
      <c r="AW66" s="3">
        <v>1</v>
      </c>
      <c r="AX66" s="3">
        <v>0</v>
      </c>
      <c r="AY66" s="3">
        <v>1</v>
      </c>
      <c r="AZ66" s="3">
        <v>1</v>
      </c>
      <c r="BA66" s="16">
        <f t="shared" si="17"/>
        <v>28</v>
      </c>
      <c r="BB66" s="17">
        <f t="shared" si="18"/>
        <v>0.56000000000000005</v>
      </c>
      <c r="BC66" s="17" t="str">
        <f t="shared" si="16"/>
        <v>Pagrindinis</v>
      </c>
      <c r="BD66" s="16">
        <f t="shared" si="19"/>
        <v>13</v>
      </c>
      <c r="BE66" s="17">
        <f t="shared" si="20"/>
        <v>0.65</v>
      </c>
      <c r="BF66" s="16">
        <f t="shared" si="21"/>
        <v>4</v>
      </c>
      <c r="BG66" s="17">
        <f t="shared" si="22"/>
        <v>0.5</v>
      </c>
      <c r="BH66" s="16">
        <f t="shared" si="23"/>
        <v>11</v>
      </c>
      <c r="BI66" s="17">
        <f t="shared" si="24"/>
        <v>0.5</v>
      </c>
      <c r="BJ66" s="16">
        <f t="shared" si="25"/>
        <v>10</v>
      </c>
      <c r="BK66" s="17">
        <f t="shared" si="26"/>
        <v>0.66666666666666663</v>
      </c>
      <c r="BL66" s="16">
        <f t="shared" si="27"/>
        <v>14</v>
      </c>
      <c r="BM66" s="17">
        <f t="shared" si="28"/>
        <v>0.53846153846153844</v>
      </c>
      <c r="BN66" s="16">
        <f t="shared" si="29"/>
        <v>4</v>
      </c>
      <c r="BO66" s="17">
        <f t="shared" si="30"/>
        <v>0.44444444444444442</v>
      </c>
      <c r="BP66" s="16">
        <f t="shared" si="31"/>
        <v>6</v>
      </c>
    </row>
    <row r="67" spans="1:68">
      <c r="A67" s="68" t="s">
        <v>136</v>
      </c>
      <c r="B67" s="69">
        <v>808303</v>
      </c>
      <c r="C67" s="69">
        <v>3</v>
      </c>
      <c r="D67" s="70" t="s">
        <v>223</v>
      </c>
      <c r="E67" s="70" t="s">
        <v>312</v>
      </c>
      <c r="F67" s="35" t="s">
        <v>32</v>
      </c>
      <c r="G67" s="35"/>
      <c r="H67" s="35"/>
      <c r="I67" s="35"/>
      <c r="J67" s="3">
        <v>1</v>
      </c>
      <c r="K67" s="3">
        <v>1</v>
      </c>
      <c r="L67" s="3">
        <v>1</v>
      </c>
      <c r="M67" s="3">
        <v>1</v>
      </c>
      <c r="N67" s="3">
        <v>1</v>
      </c>
      <c r="O67" s="3">
        <v>1</v>
      </c>
      <c r="P67" s="3">
        <v>0</v>
      </c>
      <c r="Q67" s="3">
        <v>0</v>
      </c>
      <c r="R67" s="3">
        <v>0</v>
      </c>
      <c r="S67" s="3">
        <v>1</v>
      </c>
      <c r="T67" s="3">
        <v>1</v>
      </c>
      <c r="U67" s="3">
        <v>1</v>
      </c>
      <c r="V67" s="3">
        <v>2</v>
      </c>
      <c r="W67" s="3">
        <v>1</v>
      </c>
      <c r="X67" s="3">
        <v>0</v>
      </c>
      <c r="Y67" s="3">
        <v>1</v>
      </c>
      <c r="Z67" s="3">
        <v>1</v>
      </c>
      <c r="AA67" s="3">
        <v>0</v>
      </c>
      <c r="AB67" s="3">
        <v>1</v>
      </c>
      <c r="AC67" s="3">
        <v>1</v>
      </c>
      <c r="AD67" s="3">
        <v>1</v>
      </c>
      <c r="AE67" s="3">
        <v>1</v>
      </c>
      <c r="AF67" s="3">
        <v>1</v>
      </c>
      <c r="AG67" s="3">
        <v>1</v>
      </c>
      <c r="AH67" s="3">
        <v>1</v>
      </c>
      <c r="AI67" s="3">
        <v>1</v>
      </c>
      <c r="AJ67" s="3">
        <v>2</v>
      </c>
      <c r="AK67" s="3">
        <v>1</v>
      </c>
      <c r="AL67" s="3">
        <v>1</v>
      </c>
      <c r="AM67" s="3">
        <v>1</v>
      </c>
      <c r="AN67" s="3">
        <v>1</v>
      </c>
      <c r="AO67" s="3">
        <v>1</v>
      </c>
      <c r="AP67" s="3">
        <v>2</v>
      </c>
      <c r="AQ67" s="3">
        <v>0</v>
      </c>
      <c r="AR67" s="3">
        <v>1</v>
      </c>
      <c r="AS67" s="3">
        <v>0</v>
      </c>
      <c r="AT67" s="3">
        <v>1</v>
      </c>
      <c r="AU67" s="3">
        <v>2</v>
      </c>
      <c r="AV67" s="3">
        <v>1</v>
      </c>
      <c r="AW67" s="3">
        <v>2</v>
      </c>
      <c r="AX67" s="3">
        <v>0</v>
      </c>
      <c r="AY67" s="3">
        <v>1</v>
      </c>
      <c r="AZ67" s="3">
        <v>1</v>
      </c>
      <c r="BA67" s="16">
        <f t="shared" si="17"/>
        <v>40</v>
      </c>
      <c r="BB67" s="17">
        <f t="shared" si="18"/>
        <v>0.8</v>
      </c>
      <c r="BC67" s="17" t="str">
        <f t="shared" si="16"/>
        <v>Aukštesnysis</v>
      </c>
      <c r="BD67" s="16">
        <f t="shared" si="19"/>
        <v>17</v>
      </c>
      <c r="BE67" s="17">
        <f t="shared" si="20"/>
        <v>0.85</v>
      </c>
      <c r="BF67" s="16">
        <f t="shared" si="21"/>
        <v>5</v>
      </c>
      <c r="BG67" s="17">
        <f t="shared" si="22"/>
        <v>0.625</v>
      </c>
      <c r="BH67" s="16">
        <f t="shared" si="23"/>
        <v>18</v>
      </c>
      <c r="BI67" s="17">
        <f t="shared" si="24"/>
        <v>0.81818181818181823</v>
      </c>
      <c r="BJ67" s="16">
        <f t="shared" si="25"/>
        <v>13</v>
      </c>
      <c r="BK67" s="17">
        <f t="shared" si="26"/>
        <v>0.8666666666666667</v>
      </c>
      <c r="BL67" s="16">
        <f t="shared" si="27"/>
        <v>21</v>
      </c>
      <c r="BM67" s="17">
        <f t="shared" si="28"/>
        <v>0.80769230769230771</v>
      </c>
      <c r="BN67" s="16">
        <f t="shared" si="29"/>
        <v>6</v>
      </c>
      <c r="BO67" s="17">
        <f t="shared" si="30"/>
        <v>0.66666666666666663</v>
      </c>
      <c r="BP67" s="16">
        <f t="shared" si="31"/>
        <v>10</v>
      </c>
    </row>
    <row r="68" spans="1:68">
      <c r="A68" s="68" t="s">
        <v>136</v>
      </c>
      <c r="B68" s="69">
        <v>808304</v>
      </c>
      <c r="C68" s="69">
        <v>4</v>
      </c>
      <c r="D68" s="70" t="s">
        <v>313</v>
      </c>
      <c r="E68" s="70" t="s">
        <v>314</v>
      </c>
      <c r="F68" s="35" t="s">
        <v>32</v>
      </c>
      <c r="G68" s="35"/>
      <c r="H68" s="35"/>
      <c r="I68" s="35"/>
      <c r="J68" s="3">
        <v>1</v>
      </c>
      <c r="K68" s="3">
        <v>1</v>
      </c>
      <c r="L68" s="3">
        <v>1</v>
      </c>
      <c r="M68" s="3">
        <v>1</v>
      </c>
      <c r="N68" s="3">
        <v>1</v>
      </c>
      <c r="O68" s="3">
        <v>1</v>
      </c>
      <c r="P68" s="3">
        <v>0</v>
      </c>
      <c r="Q68" s="3">
        <v>0</v>
      </c>
      <c r="R68" s="3">
        <v>1</v>
      </c>
      <c r="S68" s="3">
        <v>1</v>
      </c>
      <c r="T68" s="3">
        <v>1</v>
      </c>
      <c r="U68" s="3">
        <v>0</v>
      </c>
      <c r="V68" s="3">
        <v>2</v>
      </c>
      <c r="W68" s="3">
        <v>0</v>
      </c>
      <c r="X68" s="3">
        <v>0</v>
      </c>
      <c r="Y68" s="3">
        <v>0</v>
      </c>
      <c r="Z68" s="3">
        <v>1</v>
      </c>
      <c r="AA68" s="3">
        <v>1</v>
      </c>
      <c r="AB68" s="3">
        <v>0</v>
      </c>
      <c r="AC68" s="3">
        <v>1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2</v>
      </c>
      <c r="AK68" s="3">
        <v>1</v>
      </c>
      <c r="AL68" s="3">
        <v>1</v>
      </c>
      <c r="AM68" s="3">
        <v>1</v>
      </c>
      <c r="AN68" s="3">
        <v>1</v>
      </c>
      <c r="AO68" s="3">
        <v>0</v>
      </c>
      <c r="AP68" s="3">
        <v>2</v>
      </c>
      <c r="AQ68" s="3">
        <v>0</v>
      </c>
      <c r="AR68" s="3">
        <v>0</v>
      </c>
      <c r="AS68" s="3">
        <v>0</v>
      </c>
      <c r="AT68" s="3">
        <v>0</v>
      </c>
      <c r="AU68" s="3">
        <v>2</v>
      </c>
      <c r="AV68" s="3">
        <v>0</v>
      </c>
      <c r="AW68" s="3">
        <v>1</v>
      </c>
      <c r="AX68" s="3">
        <v>0</v>
      </c>
      <c r="AY68" s="3">
        <v>0</v>
      </c>
      <c r="AZ68" s="3">
        <v>0</v>
      </c>
      <c r="BA68" s="16">
        <f t="shared" ref="BA68:BA131" si="32">IF((COUNTA(J68:AZ68))&gt;0,(SUM(J68:AZ68)), "Tuščias")</f>
        <v>25</v>
      </c>
      <c r="BB68" s="17">
        <f t="shared" ref="BB68:BB131" si="33">IF((COUNTA(J68:AZ68))&gt;0,(BA68/50 ), "Tuščias")</f>
        <v>0.5</v>
      </c>
      <c r="BC68" s="17" t="str">
        <f t="shared" ref="BC68:BC131" si="34">IF(BA68&lt;=10,"Nepatenkinamas",IF(BA68&lt;=23,"Patenkinamas", IF(BA68&lt;=39,"Pagrindinis", IF(BA68&lt;=50, "Aukštesnysis", "Neatliko")) ))</f>
        <v>Pagrindinis</v>
      </c>
      <c r="BD68" s="16">
        <f t="shared" ref="BD68:BD131" si="35">IF((COUNTA(J68:AZ68))&gt;0,(J68+K68+L68+M68+N68+O68+R68+S68+T68+V68+W68+Y68+AA68+AB68+AG68+AI68+AP68+AX68), "Tuščias")</f>
        <v>14</v>
      </c>
      <c r="BE68" s="17">
        <f t="shared" ref="BE68:BE131" si="36">IF((COUNTA(J68:AZ68))&gt;0,(BD68/20), "Tuščias")</f>
        <v>0.7</v>
      </c>
      <c r="BF68" s="16">
        <f t="shared" ref="BF68:BF131" si="37">IF((COUNTA(J68:AZ68))&gt;0,(P68+Q68+X68+Z68+AC68+AD68+AE68+AF68), "Tuščias")</f>
        <v>2</v>
      </c>
      <c r="BG68" s="17">
        <f t="shared" ref="BG68:BG131" si="38">IF((COUNTA(J68:AZ68))&gt;0,(BF68/8), "Tuščias")</f>
        <v>0.25</v>
      </c>
      <c r="BH68" s="16">
        <f t="shared" ref="BH68:BH131" si="39">IF((COUNTA(J68:AZ68))&gt;0,(U68+AH68+AJ68+AK68+AL68+AM68+AN68+AO68+AQ68+AR68+AS68+AT68+AU68+AV68+AW68+AY68+AZ68), "Tuščias")</f>
        <v>9</v>
      </c>
      <c r="BI68" s="17">
        <f t="shared" ref="BI68:BI131" si="40">IF((COUNTA(J68:AZ68))&gt;0,(BH68/22), "Tuščias")</f>
        <v>0.40909090909090912</v>
      </c>
      <c r="BJ68" s="16">
        <f t="shared" ref="BJ68:BJ131" si="41" xml:space="preserve"> IF((COUNTA(J68:AZ68))&gt;0,(J68+K68+L68+M68+N68+O68+Q68+S68+T68+Y68+AA68+AP68+AW68), "Tuščias")</f>
        <v>12</v>
      </c>
      <c r="BK68" s="17">
        <f t="shared" ref="BK68:BK131" si="42">IF((COUNTA(J68:AZ68))&gt;0,(BJ68/15), "Tuščias")</f>
        <v>0.8</v>
      </c>
      <c r="BL68" s="16">
        <f t="shared" ref="BL68:BL131" si="43">IF((COUNTA(J68:AZ68))&gt;0,(P68+R68+U68+V68+W68+X68+Z68+AD68+AE68+AF68+AG68+AH68+AI68+AJ68+AK68+AM68+AN68+AQ68+AR68+AT68+AU68+AV68), "Tuščias")</f>
        <v>11</v>
      </c>
      <c r="BM68" s="17">
        <f t="shared" ref="BM68:BM131" si="44">IF((COUNTA(J68:AZ68))&gt;0,(BL68/26), "Tuščias")</f>
        <v>0.42307692307692307</v>
      </c>
      <c r="BN68" s="16">
        <f t="shared" ref="BN68:BN131" si="45">IF((COUNTA(J68:AZ68))&gt;0,(AB68+AC68+AL68+AO68+AS68+AX68+AY68+AZ68), "Tuščias")</f>
        <v>2</v>
      </c>
      <c r="BO68" s="17">
        <f t="shared" ref="BO68:BO131" si="46">IF((COUNTA(J68:AZ68))&gt;0,(BN68/9), "Tuščias")</f>
        <v>0.22222222222222221</v>
      </c>
      <c r="BP68" s="16">
        <f t="shared" ref="BP68:BP131" si="47">IF(BA68&lt;=11,1,IF(BA68&lt;=17,2, IF(BA68&lt;=21,3, IF(BA68&lt;=24,4,  IF(BA68&lt;=27,5,  IF(BA68&lt;=30,6,  IF(BA68&lt;=33,7,  IF(BA68&lt;=36,8,  IF(BA68&lt;=39,9,  IF(BA68&lt;=50,10, "Tuščias"))))))))))</f>
        <v>5</v>
      </c>
    </row>
    <row r="69" spans="1:68">
      <c r="A69" s="68" t="s">
        <v>136</v>
      </c>
      <c r="B69" s="69">
        <v>808305</v>
      </c>
      <c r="C69" s="69">
        <v>5</v>
      </c>
      <c r="D69" s="70" t="s">
        <v>43</v>
      </c>
      <c r="E69" s="70" t="s">
        <v>315</v>
      </c>
      <c r="F69" s="35" t="s">
        <v>36</v>
      </c>
      <c r="G69" s="35" t="s">
        <v>34</v>
      </c>
      <c r="H69" s="35" t="s">
        <v>34</v>
      </c>
      <c r="I69" s="35" t="s">
        <v>34</v>
      </c>
      <c r="J69" s="3">
        <v>1</v>
      </c>
      <c r="K69" s="3">
        <v>1</v>
      </c>
      <c r="L69" s="3">
        <v>1</v>
      </c>
      <c r="M69" s="3">
        <v>1</v>
      </c>
      <c r="N69" s="3">
        <v>1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1</v>
      </c>
      <c r="AM69" s="3">
        <v>1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1</v>
      </c>
      <c r="AX69" s="3">
        <v>0</v>
      </c>
      <c r="AY69" s="3">
        <v>0</v>
      </c>
      <c r="AZ69" s="3">
        <v>0</v>
      </c>
      <c r="BA69" s="16">
        <f t="shared" si="32"/>
        <v>8</v>
      </c>
      <c r="BB69" s="17">
        <f t="shared" si="33"/>
        <v>0.16</v>
      </c>
      <c r="BC69" s="17" t="str">
        <f t="shared" si="34"/>
        <v>Nepatenkinamas</v>
      </c>
      <c r="BD69" s="16">
        <f t="shared" si="35"/>
        <v>5</v>
      </c>
      <c r="BE69" s="17">
        <f t="shared" si="36"/>
        <v>0.25</v>
      </c>
      <c r="BF69" s="16">
        <f t="shared" si="37"/>
        <v>0</v>
      </c>
      <c r="BG69" s="17">
        <f t="shared" si="38"/>
        <v>0</v>
      </c>
      <c r="BH69" s="16">
        <f t="shared" si="39"/>
        <v>3</v>
      </c>
      <c r="BI69" s="17">
        <f t="shared" si="40"/>
        <v>0.13636363636363635</v>
      </c>
      <c r="BJ69" s="16">
        <f t="shared" si="41"/>
        <v>6</v>
      </c>
      <c r="BK69" s="17">
        <f t="shared" si="42"/>
        <v>0.4</v>
      </c>
      <c r="BL69" s="16">
        <f t="shared" si="43"/>
        <v>1</v>
      </c>
      <c r="BM69" s="17">
        <f t="shared" si="44"/>
        <v>3.8461538461538464E-2</v>
      </c>
      <c r="BN69" s="16">
        <f t="shared" si="45"/>
        <v>1</v>
      </c>
      <c r="BO69" s="17">
        <f t="shared" si="46"/>
        <v>0.1111111111111111</v>
      </c>
      <c r="BP69" s="16">
        <f t="shared" si="47"/>
        <v>1</v>
      </c>
    </row>
    <row r="70" spans="1:68">
      <c r="A70" s="68" t="s">
        <v>136</v>
      </c>
      <c r="B70" s="69">
        <v>808306</v>
      </c>
      <c r="C70" s="69">
        <v>6</v>
      </c>
      <c r="D70" s="70" t="s">
        <v>316</v>
      </c>
      <c r="E70" s="70" t="s">
        <v>317</v>
      </c>
      <c r="F70" s="35" t="s">
        <v>36</v>
      </c>
      <c r="G70" s="35"/>
      <c r="H70" s="35"/>
      <c r="I70" s="35"/>
      <c r="J70" s="3">
        <v>1</v>
      </c>
      <c r="K70" s="3">
        <v>1</v>
      </c>
      <c r="L70" s="3">
        <v>1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2</v>
      </c>
      <c r="W70" s="3">
        <v>1</v>
      </c>
      <c r="X70" s="3">
        <v>1</v>
      </c>
      <c r="Y70" s="3">
        <v>1</v>
      </c>
      <c r="Z70" s="3">
        <v>1</v>
      </c>
      <c r="AA70" s="3">
        <v>1</v>
      </c>
      <c r="AB70" s="3">
        <v>1</v>
      </c>
      <c r="AC70" s="3">
        <v>1</v>
      </c>
      <c r="AD70" s="3">
        <v>1</v>
      </c>
      <c r="AE70" s="3">
        <v>1</v>
      </c>
      <c r="AF70" s="3">
        <v>1</v>
      </c>
      <c r="AG70" s="3">
        <v>1</v>
      </c>
      <c r="AH70" s="3">
        <v>1</v>
      </c>
      <c r="AI70" s="3">
        <v>1</v>
      </c>
      <c r="AJ70" s="3">
        <v>2</v>
      </c>
      <c r="AK70" s="3">
        <v>1</v>
      </c>
      <c r="AL70" s="3">
        <v>1</v>
      </c>
      <c r="AM70" s="3">
        <v>1</v>
      </c>
      <c r="AN70" s="3">
        <v>1</v>
      </c>
      <c r="AO70" s="3">
        <v>1</v>
      </c>
      <c r="AP70" s="3">
        <v>2</v>
      </c>
      <c r="AQ70" s="3">
        <v>0</v>
      </c>
      <c r="AR70" s="3">
        <v>1</v>
      </c>
      <c r="AS70" s="3">
        <v>0</v>
      </c>
      <c r="AT70" s="3">
        <v>1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16">
        <f t="shared" si="32"/>
        <v>38</v>
      </c>
      <c r="BB70" s="17">
        <f t="shared" si="33"/>
        <v>0.76</v>
      </c>
      <c r="BC70" s="17" t="str">
        <f t="shared" si="34"/>
        <v>Pagrindinis</v>
      </c>
      <c r="BD70" s="16">
        <f t="shared" si="35"/>
        <v>19</v>
      </c>
      <c r="BE70" s="17">
        <f t="shared" si="36"/>
        <v>0.95</v>
      </c>
      <c r="BF70" s="16">
        <f t="shared" si="37"/>
        <v>8</v>
      </c>
      <c r="BG70" s="17">
        <f t="shared" si="38"/>
        <v>1</v>
      </c>
      <c r="BH70" s="16">
        <f t="shared" si="39"/>
        <v>11</v>
      </c>
      <c r="BI70" s="17">
        <f t="shared" si="40"/>
        <v>0.5</v>
      </c>
      <c r="BJ70" s="16">
        <f t="shared" si="41"/>
        <v>13</v>
      </c>
      <c r="BK70" s="17">
        <f t="shared" si="42"/>
        <v>0.8666666666666667</v>
      </c>
      <c r="BL70" s="16">
        <f t="shared" si="43"/>
        <v>21</v>
      </c>
      <c r="BM70" s="17">
        <f t="shared" si="44"/>
        <v>0.80769230769230771</v>
      </c>
      <c r="BN70" s="16">
        <f t="shared" si="45"/>
        <v>4</v>
      </c>
      <c r="BO70" s="17">
        <f t="shared" si="46"/>
        <v>0.44444444444444442</v>
      </c>
      <c r="BP70" s="16">
        <f t="shared" si="47"/>
        <v>9</v>
      </c>
    </row>
    <row r="71" spans="1:68">
      <c r="A71" s="68" t="s">
        <v>136</v>
      </c>
      <c r="B71" s="69">
        <v>808307</v>
      </c>
      <c r="C71" s="69">
        <v>7</v>
      </c>
      <c r="D71" s="70" t="s">
        <v>114</v>
      </c>
      <c r="E71" s="70" t="s">
        <v>318</v>
      </c>
      <c r="F71" s="35" t="s">
        <v>36</v>
      </c>
      <c r="G71" s="35"/>
      <c r="H71" s="35"/>
      <c r="I71" s="35"/>
      <c r="J71" s="3">
        <v>1</v>
      </c>
      <c r="K71" s="3">
        <v>1</v>
      </c>
      <c r="L71" s="3">
        <v>1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2</v>
      </c>
      <c r="W71" s="3">
        <v>0</v>
      </c>
      <c r="X71" s="3">
        <v>0</v>
      </c>
      <c r="Y71" s="3">
        <v>1</v>
      </c>
      <c r="Z71" s="3">
        <v>1</v>
      </c>
      <c r="AA71" s="3">
        <v>0</v>
      </c>
      <c r="AB71" s="3">
        <v>1</v>
      </c>
      <c r="AC71" s="3">
        <v>1</v>
      </c>
      <c r="AD71" s="3">
        <v>1</v>
      </c>
      <c r="AE71" s="3">
        <v>1</v>
      </c>
      <c r="AF71" s="3">
        <v>1</v>
      </c>
      <c r="AG71" s="3">
        <v>1</v>
      </c>
      <c r="AH71" s="3">
        <v>1</v>
      </c>
      <c r="AI71" s="3">
        <v>1</v>
      </c>
      <c r="AJ71" s="3">
        <v>2</v>
      </c>
      <c r="AK71" s="3">
        <v>1</v>
      </c>
      <c r="AL71" s="3">
        <v>1</v>
      </c>
      <c r="AM71" s="3">
        <v>1</v>
      </c>
      <c r="AN71" s="3">
        <v>1</v>
      </c>
      <c r="AO71" s="3">
        <v>0</v>
      </c>
      <c r="AP71" s="3">
        <v>2</v>
      </c>
      <c r="AQ71" s="3">
        <v>0</v>
      </c>
      <c r="AR71" s="3">
        <v>1</v>
      </c>
      <c r="AS71" s="3">
        <v>0</v>
      </c>
      <c r="AT71" s="3">
        <v>1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16">
        <f t="shared" si="32"/>
        <v>34</v>
      </c>
      <c r="BB71" s="17">
        <f t="shared" si="33"/>
        <v>0.68</v>
      </c>
      <c r="BC71" s="17" t="str">
        <f t="shared" si="34"/>
        <v>Pagrindinis</v>
      </c>
      <c r="BD71" s="16">
        <f t="shared" si="35"/>
        <v>17</v>
      </c>
      <c r="BE71" s="17">
        <f t="shared" si="36"/>
        <v>0.85</v>
      </c>
      <c r="BF71" s="16">
        <f t="shared" si="37"/>
        <v>7</v>
      </c>
      <c r="BG71" s="17">
        <f t="shared" si="38"/>
        <v>0.875</v>
      </c>
      <c r="BH71" s="16">
        <f t="shared" si="39"/>
        <v>10</v>
      </c>
      <c r="BI71" s="17">
        <f t="shared" si="40"/>
        <v>0.45454545454545453</v>
      </c>
      <c r="BJ71" s="16">
        <f t="shared" si="41"/>
        <v>12</v>
      </c>
      <c r="BK71" s="17">
        <f t="shared" si="42"/>
        <v>0.8</v>
      </c>
      <c r="BL71" s="16">
        <f t="shared" si="43"/>
        <v>19</v>
      </c>
      <c r="BM71" s="17">
        <f t="shared" si="44"/>
        <v>0.73076923076923073</v>
      </c>
      <c r="BN71" s="16">
        <f t="shared" si="45"/>
        <v>3</v>
      </c>
      <c r="BO71" s="17">
        <f t="shared" si="46"/>
        <v>0.33333333333333331</v>
      </c>
      <c r="BP71" s="16">
        <f t="shared" si="47"/>
        <v>8</v>
      </c>
    </row>
    <row r="72" spans="1:68">
      <c r="A72" s="68" t="s">
        <v>136</v>
      </c>
      <c r="B72" s="69">
        <v>808308</v>
      </c>
      <c r="C72" s="69">
        <v>8</v>
      </c>
      <c r="D72" s="70" t="s">
        <v>223</v>
      </c>
      <c r="E72" s="70" t="s">
        <v>319</v>
      </c>
      <c r="F72" s="35" t="s">
        <v>32</v>
      </c>
      <c r="G72" s="35"/>
      <c r="H72" s="35"/>
      <c r="I72" s="35"/>
      <c r="J72" s="3">
        <v>1</v>
      </c>
      <c r="K72" s="3">
        <v>1</v>
      </c>
      <c r="L72" s="3">
        <v>1</v>
      </c>
      <c r="M72" s="3">
        <v>1</v>
      </c>
      <c r="N72" s="3">
        <v>0</v>
      </c>
      <c r="O72" s="3">
        <v>0</v>
      </c>
      <c r="P72" s="3">
        <v>0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2</v>
      </c>
      <c r="W72" s="3">
        <v>1</v>
      </c>
      <c r="X72" s="3">
        <v>1</v>
      </c>
      <c r="Y72" s="3">
        <v>1</v>
      </c>
      <c r="Z72" s="3">
        <v>1</v>
      </c>
      <c r="AA72" s="3">
        <v>1</v>
      </c>
      <c r="AB72" s="3">
        <v>1</v>
      </c>
      <c r="AC72" s="3">
        <v>1</v>
      </c>
      <c r="AD72" s="3">
        <v>1</v>
      </c>
      <c r="AE72" s="3">
        <v>1</v>
      </c>
      <c r="AF72" s="3">
        <v>1</v>
      </c>
      <c r="AG72" s="3">
        <v>0</v>
      </c>
      <c r="AH72" s="3">
        <v>1</v>
      </c>
      <c r="AI72" s="3">
        <v>1</v>
      </c>
      <c r="AJ72" s="3">
        <v>1</v>
      </c>
      <c r="AK72" s="3">
        <v>0</v>
      </c>
      <c r="AL72" s="3">
        <v>1</v>
      </c>
      <c r="AM72" s="3">
        <v>1</v>
      </c>
      <c r="AN72" s="3">
        <v>0</v>
      </c>
      <c r="AO72" s="3">
        <v>0</v>
      </c>
      <c r="AP72" s="3">
        <v>0</v>
      </c>
      <c r="AQ72" s="3">
        <v>0</v>
      </c>
      <c r="AR72" s="3">
        <v>1</v>
      </c>
      <c r="AS72" s="3">
        <v>0</v>
      </c>
      <c r="AT72" s="3">
        <v>1</v>
      </c>
      <c r="AU72" s="3">
        <v>2</v>
      </c>
      <c r="AV72" s="3">
        <v>1</v>
      </c>
      <c r="AW72" s="3">
        <v>1</v>
      </c>
      <c r="AX72" s="3">
        <v>0</v>
      </c>
      <c r="AY72" s="3">
        <v>0</v>
      </c>
      <c r="AZ72" s="3">
        <v>0</v>
      </c>
      <c r="BA72" s="16">
        <f t="shared" si="32"/>
        <v>32</v>
      </c>
      <c r="BB72" s="17">
        <f t="shared" si="33"/>
        <v>0.64</v>
      </c>
      <c r="BC72" s="17" t="str">
        <f t="shared" si="34"/>
        <v>Pagrindinis</v>
      </c>
      <c r="BD72" s="16">
        <f t="shared" si="35"/>
        <v>14</v>
      </c>
      <c r="BE72" s="17">
        <f t="shared" si="36"/>
        <v>0.7</v>
      </c>
      <c r="BF72" s="16">
        <f t="shared" si="37"/>
        <v>7</v>
      </c>
      <c r="BG72" s="17">
        <f t="shared" si="38"/>
        <v>0.875</v>
      </c>
      <c r="BH72" s="16">
        <f t="shared" si="39"/>
        <v>11</v>
      </c>
      <c r="BI72" s="17">
        <f t="shared" si="40"/>
        <v>0.5</v>
      </c>
      <c r="BJ72" s="16">
        <f t="shared" si="41"/>
        <v>10</v>
      </c>
      <c r="BK72" s="17">
        <f t="shared" si="42"/>
        <v>0.66666666666666663</v>
      </c>
      <c r="BL72" s="16">
        <f t="shared" si="43"/>
        <v>19</v>
      </c>
      <c r="BM72" s="17">
        <f t="shared" si="44"/>
        <v>0.73076923076923073</v>
      </c>
      <c r="BN72" s="16">
        <f t="shared" si="45"/>
        <v>3</v>
      </c>
      <c r="BO72" s="17">
        <f t="shared" si="46"/>
        <v>0.33333333333333331</v>
      </c>
      <c r="BP72" s="16">
        <f t="shared" si="47"/>
        <v>7</v>
      </c>
    </row>
    <row r="73" spans="1:68">
      <c r="A73" s="68" t="s">
        <v>136</v>
      </c>
      <c r="B73" s="69">
        <v>808309</v>
      </c>
      <c r="C73" s="69">
        <v>9</v>
      </c>
      <c r="D73" s="70" t="s">
        <v>120</v>
      </c>
      <c r="E73" s="70" t="s">
        <v>320</v>
      </c>
      <c r="F73" s="35" t="s">
        <v>36</v>
      </c>
      <c r="G73" s="35"/>
      <c r="H73" s="35"/>
      <c r="I73" s="35"/>
      <c r="J73" s="3">
        <v>1</v>
      </c>
      <c r="K73" s="3">
        <v>1</v>
      </c>
      <c r="L73" s="3">
        <v>1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0</v>
      </c>
      <c r="V73" s="3">
        <v>2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1</v>
      </c>
      <c r="AI73" s="3">
        <v>0</v>
      </c>
      <c r="AJ73" s="3">
        <v>2</v>
      </c>
      <c r="AK73" s="3">
        <v>0</v>
      </c>
      <c r="AL73" s="3">
        <v>1</v>
      </c>
      <c r="AM73" s="3">
        <v>1</v>
      </c>
      <c r="AN73" s="3">
        <v>0</v>
      </c>
      <c r="AO73" s="3">
        <v>0</v>
      </c>
      <c r="AP73" s="3">
        <v>1</v>
      </c>
      <c r="AQ73" s="3">
        <v>0</v>
      </c>
      <c r="AR73" s="3">
        <v>1</v>
      </c>
      <c r="AS73" s="3">
        <v>0</v>
      </c>
      <c r="AT73" s="3">
        <v>0</v>
      </c>
      <c r="AU73" s="3">
        <v>2</v>
      </c>
      <c r="AV73" s="3">
        <v>0</v>
      </c>
      <c r="AW73" s="3">
        <v>1</v>
      </c>
      <c r="AX73" s="3">
        <v>0</v>
      </c>
      <c r="AY73" s="3">
        <v>0</v>
      </c>
      <c r="AZ73" s="3">
        <v>1</v>
      </c>
      <c r="BA73" s="16">
        <f t="shared" si="32"/>
        <v>24</v>
      </c>
      <c r="BB73" s="17">
        <f t="shared" si="33"/>
        <v>0.48</v>
      </c>
      <c r="BC73" s="17" t="str">
        <f t="shared" si="34"/>
        <v>Pagrindinis</v>
      </c>
      <c r="BD73" s="16">
        <f t="shared" si="35"/>
        <v>12</v>
      </c>
      <c r="BE73" s="17">
        <f t="shared" si="36"/>
        <v>0.6</v>
      </c>
      <c r="BF73" s="16">
        <f t="shared" si="37"/>
        <v>2</v>
      </c>
      <c r="BG73" s="17">
        <f t="shared" si="38"/>
        <v>0.25</v>
      </c>
      <c r="BH73" s="16">
        <f t="shared" si="39"/>
        <v>10</v>
      </c>
      <c r="BI73" s="17">
        <f t="shared" si="40"/>
        <v>0.45454545454545453</v>
      </c>
      <c r="BJ73" s="16">
        <f t="shared" si="41"/>
        <v>11</v>
      </c>
      <c r="BK73" s="17">
        <f t="shared" si="42"/>
        <v>0.73333333333333328</v>
      </c>
      <c r="BL73" s="16">
        <f t="shared" si="43"/>
        <v>11</v>
      </c>
      <c r="BM73" s="17">
        <f t="shared" si="44"/>
        <v>0.42307692307692307</v>
      </c>
      <c r="BN73" s="16">
        <f t="shared" si="45"/>
        <v>2</v>
      </c>
      <c r="BO73" s="17">
        <f t="shared" si="46"/>
        <v>0.22222222222222221</v>
      </c>
      <c r="BP73" s="16">
        <f t="shared" si="47"/>
        <v>4</v>
      </c>
    </row>
    <row r="74" spans="1:68">
      <c r="A74" s="68" t="s">
        <v>136</v>
      </c>
      <c r="B74" s="69">
        <v>808310</v>
      </c>
      <c r="C74" s="69">
        <v>10</v>
      </c>
      <c r="D74" s="70" t="s">
        <v>321</v>
      </c>
      <c r="E74" s="70" t="s">
        <v>322</v>
      </c>
      <c r="F74" s="35" t="s">
        <v>32</v>
      </c>
      <c r="G74" s="35"/>
      <c r="H74" s="35"/>
      <c r="I74" s="35"/>
      <c r="J74" s="3">
        <v>1</v>
      </c>
      <c r="K74" s="3">
        <v>1</v>
      </c>
      <c r="L74" s="3">
        <v>1</v>
      </c>
      <c r="M74" s="3">
        <v>0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0</v>
      </c>
      <c r="V74" s="3">
        <v>1</v>
      </c>
      <c r="W74" s="3">
        <v>0</v>
      </c>
      <c r="X74" s="3">
        <v>0</v>
      </c>
      <c r="Y74" s="3">
        <v>1</v>
      </c>
      <c r="Z74" s="3">
        <v>1</v>
      </c>
      <c r="AA74" s="3">
        <v>0</v>
      </c>
      <c r="AB74" s="3">
        <v>1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1</v>
      </c>
      <c r="AI74" s="3">
        <v>1</v>
      </c>
      <c r="AJ74" s="3">
        <v>1</v>
      </c>
      <c r="AK74" s="3">
        <v>1</v>
      </c>
      <c r="AL74" s="3">
        <v>1</v>
      </c>
      <c r="AM74" s="3">
        <v>0</v>
      </c>
      <c r="AN74" s="3">
        <v>1</v>
      </c>
      <c r="AO74" s="3">
        <v>1</v>
      </c>
      <c r="AP74" s="3">
        <v>1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1</v>
      </c>
      <c r="AZ74" s="3">
        <v>0</v>
      </c>
      <c r="BA74" s="16">
        <f t="shared" si="32"/>
        <v>23</v>
      </c>
      <c r="BB74" s="17">
        <f t="shared" si="33"/>
        <v>0.46</v>
      </c>
      <c r="BC74" s="17" t="str">
        <f t="shared" si="34"/>
        <v>Patenkinamas</v>
      </c>
      <c r="BD74" s="16">
        <f t="shared" si="35"/>
        <v>13</v>
      </c>
      <c r="BE74" s="17">
        <f t="shared" si="36"/>
        <v>0.65</v>
      </c>
      <c r="BF74" s="16">
        <f t="shared" si="37"/>
        <v>3</v>
      </c>
      <c r="BG74" s="17">
        <f t="shared" si="38"/>
        <v>0.375</v>
      </c>
      <c r="BH74" s="16">
        <f t="shared" si="39"/>
        <v>7</v>
      </c>
      <c r="BI74" s="17">
        <f t="shared" si="40"/>
        <v>0.31818181818181818</v>
      </c>
      <c r="BJ74" s="16">
        <f t="shared" si="41"/>
        <v>10</v>
      </c>
      <c r="BK74" s="17">
        <f t="shared" si="42"/>
        <v>0.66666666666666663</v>
      </c>
      <c r="BL74" s="16">
        <f t="shared" si="43"/>
        <v>9</v>
      </c>
      <c r="BM74" s="17">
        <f t="shared" si="44"/>
        <v>0.34615384615384615</v>
      </c>
      <c r="BN74" s="16">
        <f t="shared" si="45"/>
        <v>4</v>
      </c>
      <c r="BO74" s="17">
        <f t="shared" si="46"/>
        <v>0.44444444444444442</v>
      </c>
      <c r="BP74" s="16">
        <f t="shared" si="47"/>
        <v>4</v>
      </c>
    </row>
    <row r="75" spans="1:68">
      <c r="A75" s="68" t="s">
        <v>136</v>
      </c>
      <c r="B75" s="69">
        <v>808311</v>
      </c>
      <c r="C75" s="69">
        <v>11</v>
      </c>
      <c r="D75" s="70" t="s">
        <v>323</v>
      </c>
      <c r="E75" s="70" t="s">
        <v>324</v>
      </c>
      <c r="F75" s="35" t="s">
        <v>32</v>
      </c>
      <c r="G75" s="35"/>
      <c r="H75" s="35"/>
      <c r="I75" s="35"/>
      <c r="J75" s="3">
        <v>1</v>
      </c>
      <c r="K75" s="3">
        <v>1</v>
      </c>
      <c r="L75" s="3">
        <v>1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2</v>
      </c>
      <c r="W75" s="3">
        <v>1</v>
      </c>
      <c r="X75" s="3">
        <v>1</v>
      </c>
      <c r="Y75" s="3">
        <v>1</v>
      </c>
      <c r="Z75" s="3">
        <v>1</v>
      </c>
      <c r="AA75" s="3">
        <v>1</v>
      </c>
      <c r="AB75" s="3">
        <v>1</v>
      </c>
      <c r="AC75" s="3">
        <v>1</v>
      </c>
      <c r="AD75" s="3">
        <v>1</v>
      </c>
      <c r="AE75" s="3">
        <v>1</v>
      </c>
      <c r="AF75" s="3">
        <v>1</v>
      </c>
      <c r="AG75" s="3">
        <v>1</v>
      </c>
      <c r="AH75" s="3">
        <v>1</v>
      </c>
      <c r="AI75" s="3">
        <v>1</v>
      </c>
      <c r="AJ75" s="3">
        <v>2</v>
      </c>
      <c r="AK75" s="3">
        <v>1</v>
      </c>
      <c r="AL75" s="3">
        <v>1</v>
      </c>
      <c r="AM75" s="3">
        <v>1</v>
      </c>
      <c r="AN75" s="3">
        <v>1</v>
      </c>
      <c r="AO75" s="3">
        <v>1</v>
      </c>
      <c r="AP75" s="3">
        <v>2</v>
      </c>
      <c r="AQ75" s="3">
        <v>0</v>
      </c>
      <c r="AR75" s="3">
        <v>1</v>
      </c>
      <c r="AS75" s="3">
        <v>1</v>
      </c>
      <c r="AT75" s="3">
        <v>1</v>
      </c>
      <c r="AU75" s="3">
        <v>2</v>
      </c>
      <c r="AV75" s="3">
        <v>1</v>
      </c>
      <c r="AW75" s="3">
        <v>1</v>
      </c>
      <c r="AX75" s="3">
        <v>0</v>
      </c>
      <c r="AY75" s="3">
        <v>1</v>
      </c>
      <c r="AZ75" s="3">
        <v>2</v>
      </c>
      <c r="BA75" s="16">
        <f t="shared" si="32"/>
        <v>46</v>
      </c>
      <c r="BB75" s="17">
        <f t="shared" si="33"/>
        <v>0.92</v>
      </c>
      <c r="BC75" s="17" t="str">
        <f t="shared" si="34"/>
        <v>Aukštesnysis</v>
      </c>
      <c r="BD75" s="16">
        <f t="shared" si="35"/>
        <v>19</v>
      </c>
      <c r="BE75" s="17">
        <f t="shared" si="36"/>
        <v>0.95</v>
      </c>
      <c r="BF75" s="16">
        <f t="shared" si="37"/>
        <v>8</v>
      </c>
      <c r="BG75" s="17">
        <f t="shared" si="38"/>
        <v>1</v>
      </c>
      <c r="BH75" s="16">
        <f t="shared" si="39"/>
        <v>19</v>
      </c>
      <c r="BI75" s="17">
        <f t="shared" si="40"/>
        <v>0.86363636363636365</v>
      </c>
      <c r="BJ75" s="16">
        <f t="shared" si="41"/>
        <v>14</v>
      </c>
      <c r="BK75" s="17">
        <f t="shared" si="42"/>
        <v>0.93333333333333335</v>
      </c>
      <c r="BL75" s="16">
        <f t="shared" si="43"/>
        <v>24</v>
      </c>
      <c r="BM75" s="17">
        <f t="shared" si="44"/>
        <v>0.92307692307692313</v>
      </c>
      <c r="BN75" s="16">
        <f t="shared" si="45"/>
        <v>8</v>
      </c>
      <c r="BO75" s="17">
        <f t="shared" si="46"/>
        <v>0.88888888888888884</v>
      </c>
      <c r="BP75" s="16">
        <f t="shared" si="47"/>
        <v>10</v>
      </c>
    </row>
    <row r="76" spans="1:68">
      <c r="A76" s="68" t="s">
        <v>136</v>
      </c>
      <c r="B76" s="69">
        <v>808312</v>
      </c>
      <c r="C76" s="69">
        <v>12</v>
      </c>
      <c r="D76" s="70" t="s">
        <v>112</v>
      </c>
      <c r="E76" s="70" t="s">
        <v>325</v>
      </c>
      <c r="F76" s="35" t="s">
        <v>32</v>
      </c>
      <c r="G76" s="35"/>
      <c r="H76" s="35"/>
      <c r="I76" s="35"/>
      <c r="J76" s="3">
        <v>1</v>
      </c>
      <c r="K76" s="3">
        <v>1</v>
      </c>
      <c r="L76" s="3">
        <v>1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0</v>
      </c>
      <c r="U76" s="3">
        <v>0</v>
      </c>
      <c r="V76" s="3">
        <v>2</v>
      </c>
      <c r="W76" s="3">
        <v>0</v>
      </c>
      <c r="X76" s="3">
        <v>0</v>
      </c>
      <c r="Y76" s="3">
        <v>1</v>
      </c>
      <c r="Z76" s="3">
        <v>1</v>
      </c>
      <c r="AA76" s="3">
        <v>0</v>
      </c>
      <c r="AB76" s="3">
        <v>0</v>
      </c>
      <c r="AC76" s="3">
        <v>1</v>
      </c>
      <c r="AD76" s="3">
        <v>1</v>
      </c>
      <c r="AE76" s="3">
        <v>1</v>
      </c>
      <c r="AF76" s="3">
        <v>1</v>
      </c>
      <c r="AG76" s="3">
        <v>1</v>
      </c>
      <c r="AH76" s="3">
        <v>1</v>
      </c>
      <c r="AI76" s="3">
        <v>1</v>
      </c>
      <c r="AJ76" s="3">
        <v>2</v>
      </c>
      <c r="AK76" s="3">
        <v>1</v>
      </c>
      <c r="AL76" s="3">
        <v>1</v>
      </c>
      <c r="AM76" s="3">
        <v>1</v>
      </c>
      <c r="AN76" s="3">
        <v>1</v>
      </c>
      <c r="AO76" s="3">
        <v>1</v>
      </c>
      <c r="AP76" s="3">
        <v>2</v>
      </c>
      <c r="AQ76" s="3">
        <v>0</v>
      </c>
      <c r="AR76" s="3">
        <v>0</v>
      </c>
      <c r="AS76" s="3">
        <v>1</v>
      </c>
      <c r="AT76" s="3">
        <v>1</v>
      </c>
      <c r="AU76" s="3">
        <v>1</v>
      </c>
      <c r="AV76" s="3">
        <v>0</v>
      </c>
      <c r="AW76" s="3">
        <v>2</v>
      </c>
      <c r="AX76" s="3">
        <v>0</v>
      </c>
      <c r="AY76" s="3">
        <v>0</v>
      </c>
      <c r="AZ76" s="3">
        <v>1</v>
      </c>
      <c r="BA76" s="16">
        <f t="shared" si="32"/>
        <v>36</v>
      </c>
      <c r="BB76" s="17">
        <f t="shared" si="33"/>
        <v>0.72</v>
      </c>
      <c r="BC76" s="17" t="str">
        <f t="shared" si="34"/>
        <v>Pagrindinis</v>
      </c>
      <c r="BD76" s="16">
        <f t="shared" si="35"/>
        <v>15</v>
      </c>
      <c r="BE76" s="17">
        <f t="shared" si="36"/>
        <v>0.75</v>
      </c>
      <c r="BF76" s="16">
        <f t="shared" si="37"/>
        <v>7</v>
      </c>
      <c r="BG76" s="17">
        <f t="shared" si="38"/>
        <v>0.875</v>
      </c>
      <c r="BH76" s="16">
        <f t="shared" si="39"/>
        <v>14</v>
      </c>
      <c r="BI76" s="17">
        <f t="shared" si="40"/>
        <v>0.63636363636363635</v>
      </c>
      <c r="BJ76" s="16">
        <f t="shared" si="41"/>
        <v>13</v>
      </c>
      <c r="BK76" s="17">
        <f t="shared" si="42"/>
        <v>0.8666666666666667</v>
      </c>
      <c r="BL76" s="16">
        <f t="shared" si="43"/>
        <v>18</v>
      </c>
      <c r="BM76" s="17">
        <f t="shared" si="44"/>
        <v>0.69230769230769229</v>
      </c>
      <c r="BN76" s="16">
        <f t="shared" si="45"/>
        <v>5</v>
      </c>
      <c r="BO76" s="17">
        <f t="shared" si="46"/>
        <v>0.55555555555555558</v>
      </c>
      <c r="BP76" s="16">
        <f t="shared" si="47"/>
        <v>8</v>
      </c>
    </row>
    <row r="77" spans="1:68">
      <c r="A77" s="68" t="s">
        <v>136</v>
      </c>
      <c r="B77" s="69">
        <v>808313</v>
      </c>
      <c r="C77" s="69">
        <v>13</v>
      </c>
      <c r="D77" s="70" t="s">
        <v>326</v>
      </c>
      <c r="E77" s="70" t="s">
        <v>327</v>
      </c>
      <c r="F77" s="35" t="s">
        <v>36</v>
      </c>
      <c r="G77" s="35"/>
      <c r="H77" s="35"/>
      <c r="I77" s="35"/>
      <c r="J77" s="3">
        <v>1</v>
      </c>
      <c r="K77" s="3">
        <v>1</v>
      </c>
      <c r="L77" s="3">
        <v>1</v>
      </c>
      <c r="M77" s="3">
        <v>1</v>
      </c>
      <c r="N77" s="3">
        <v>1</v>
      </c>
      <c r="O77" s="3">
        <v>1</v>
      </c>
      <c r="P77" s="3">
        <v>0</v>
      </c>
      <c r="Q77" s="3">
        <v>1</v>
      </c>
      <c r="R77" s="3">
        <v>1</v>
      </c>
      <c r="S77" s="3">
        <v>1</v>
      </c>
      <c r="T77" s="3">
        <v>1</v>
      </c>
      <c r="U77" s="3">
        <v>0</v>
      </c>
      <c r="V77" s="3">
        <v>2</v>
      </c>
      <c r="W77" s="3">
        <v>0</v>
      </c>
      <c r="X77" s="3">
        <v>0</v>
      </c>
      <c r="Y77" s="3">
        <v>1</v>
      </c>
      <c r="Z77" s="3">
        <v>0</v>
      </c>
      <c r="AA77" s="3">
        <v>0</v>
      </c>
      <c r="AB77" s="3">
        <v>1</v>
      </c>
      <c r="AC77" s="3">
        <v>1</v>
      </c>
      <c r="AD77" s="3">
        <v>1</v>
      </c>
      <c r="AE77" s="3">
        <v>1</v>
      </c>
      <c r="AF77" s="3">
        <v>0</v>
      </c>
      <c r="AG77" s="3">
        <v>1</v>
      </c>
      <c r="AH77" s="3">
        <v>1</v>
      </c>
      <c r="AI77" s="3">
        <v>1</v>
      </c>
      <c r="AJ77" s="3">
        <v>2</v>
      </c>
      <c r="AK77" s="3">
        <v>1</v>
      </c>
      <c r="AL77" s="3">
        <v>1</v>
      </c>
      <c r="AM77" s="3">
        <v>1</v>
      </c>
      <c r="AN77" s="3">
        <v>1</v>
      </c>
      <c r="AO77" s="3">
        <v>0</v>
      </c>
      <c r="AP77" s="3">
        <v>0</v>
      </c>
      <c r="AQ77" s="3">
        <v>0</v>
      </c>
      <c r="AR77" s="3">
        <v>1</v>
      </c>
      <c r="AS77" s="3">
        <v>0</v>
      </c>
      <c r="AT77" s="3">
        <v>0</v>
      </c>
      <c r="AU77" s="3">
        <v>2</v>
      </c>
      <c r="AV77" s="3">
        <v>0</v>
      </c>
      <c r="AW77" s="3">
        <v>1</v>
      </c>
      <c r="AX77" s="3">
        <v>0</v>
      </c>
      <c r="AY77" s="3">
        <v>0</v>
      </c>
      <c r="AZ77" s="3">
        <v>1</v>
      </c>
      <c r="BA77" s="16">
        <f t="shared" si="32"/>
        <v>31</v>
      </c>
      <c r="BB77" s="17">
        <f t="shared" si="33"/>
        <v>0.62</v>
      </c>
      <c r="BC77" s="17" t="str">
        <f t="shared" si="34"/>
        <v>Pagrindinis</v>
      </c>
      <c r="BD77" s="16">
        <f t="shared" si="35"/>
        <v>15</v>
      </c>
      <c r="BE77" s="17">
        <f t="shared" si="36"/>
        <v>0.75</v>
      </c>
      <c r="BF77" s="16">
        <f t="shared" si="37"/>
        <v>4</v>
      </c>
      <c r="BG77" s="17">
        <f t="shared" si="38"/>
        <v>0.5</v>
      </c>
      <c r="BH77" s="16">
        <f t="shared" si="39"/>
        <v>12</v>
      </c>
      <c r="BI77" s="17">
        <f t="shared" si="40"/>
        <v>0.54545454545454541</v>
      </c>
      <c r="BJ77" s="16">
        <f t="shared" si="41"/>
        <v>11</v>
      </c>
      <c r="BK77" s="17">
        <f t="shared" si="42"/>
        <v>0.73333333333333328</v>
      </c>
      <c r="BL77" s="16">
        <f t="shared" si="43"/>
        <v>16</v>
      </c>
      <c r="BM77" s="17">
        <f t="shared" si="44"/>
        <v>0.61538461538461542</v>
      </c>
      <c r="BN77" s="16">
        <f t="shared" si="45"/>
        <v>4</v>
      </c>
      <c r="BO77" s="17">
        <f t="shared" si="46"/>
        <v>0.44444444444444442</v>
      </c>
      <c r="BP77" s="16">
        <f t="shared" si="47"/>
        <v>7</v>
      </c>
    </row>
    <row r="78" spans="1:68">
      <c r="A78" s="68" t="s">
        <v>136</v>
      </c>
      <c r="B78" s="69">
        <v>808314</v>
      </c>
      <c r="C78" s="69">
        <v>14</v>
      </c>
      <c r="D78" s="70" t="s">
        <v>42</v>
      </c>
      <c r="E78" s="70" t="s">
        <v>328</v>
      </c>
      <c r="F78" s="35" t="s">
        <v>36</v>
      </c>
      <c r="G78" s="35"/>
      <c r="H78" s="35"/>
      <c r="I78" s="35"/>
      <c r="J78" s="3">
        <v>1</v>
      </c>
      <c r="K78" s="3">
        <v>1</v>
      </c>
      <c r="L78" s="3">
        <v>0</v>
      </c>
      <c r="M78" s="3">
        <v>1</v>
      </c>
      <c r="N78" s="3">
        <v>1</v>
      </c>
      <c r="O78" s="3">
        <v>1</v>
      </c>
      <c r="P78" s="3">
        <v>1</v>
      </c>
      <c r="Q78" s="3">
        <v>0</v>
      </c>
      <c r="R78" s="3">
        <v>0</v>
      </c>
      <c r="S78" s="3">
        <v>1</v>
      </c>
      <c r="T78" s="3">
        <v>0</v>
      </c>
      <c r="U78" s="3">
        <v>1</v>
      </c>
      <c r="V78" s="3">
        <v>2</v>
      </c>
      <c r="W78" s="3">
        <v>0</v>
      </c>
      <c r="X78" s="3">
        <v>0</v>
      </c>
      <c r="Y78" s="3">
        <v>1</v>
      </c>
      <c r="Z78" s="3">
        <v>1</v>
      </c>
      <c r="AA78" s="3">
        <v>0</v>
      </c>
      <c r="AB78" s="3">
        <v>1</v>
      </c>
      <c r="AC78" s="3">
        <v>0</v>
      </c>
      <c r="AD78" s="3">
        <v>1</v>
      </c>
      <c r="AE78" s="3">
        <v>1</v>
      </c>
      <c r="AF78" s="3">
        <v>1</v>
      </c>
      <c r="AG78" s="3">
        <v>1</v>
      </c>
      <c r="AH78" s="3">
        <v>1</v>
      </c>
      <c r="AI78" s="3">
        <v>1</v>
      </c>
      <c r="AJ78" s="3">
        <v>1</v>
      </c>
      <c r="AK78" s="3">
        <v>1</v>
      </c>
      <c r="AL78" s="3">
        <v>1</v>
      </c>
      <c r="AM78" s="3">
        <v>1</v>
      </c>
      <c r="AN78" s="3">
        <v>1</v>
      </c>
      <c r="AO78" s="3">
        <v>1</v>
      </c>
      <c r="AP78" s="3">
        <v>2</v>
      </c>
      <c r="AQ78" s="3">
        <v>0</v>
      </c>
      <c r="AR78" s="3">
        <v>1</v>
      </c>
      <c r="AS78" s="3">
        <v>0</v>
      </c>
      <c r="AT78" s="3">
        <v>0</v>
      </c>
      <c r="AU78" s="3">
        <v>1</v>
      </c>
      <c r="AV78" s="3">
        <v>0</v>
      </c>
      <c r="AW78" s="3">
        <v>1</v>
      </c>
      <c r="AX78" s="3">
        <v>0</v>
      </c>
      <c r="AY78" s="3">
        <v>1</v>
      </c>
      <c r="AZ78" s="3">
        <v>2</v>
      </c>
      <c r="BA78" s="16">
        <f t="shared" si="32"/>
        <v>33</v>
      </c>
      <c r="BB78" s="17">
        <f t="shared" si="33"/>
        <v>0.66</v>
      </c>
      <c r="BC78" s="17" t="str">
        <f t="shared" si="34"/>
        <v>Pagrindinis</v>
      </c>
      <c r="BD78" s="16">
        <f t="shared" si="35"/>
        <v>14</v>
      </c>
      <c r="BE78" s="17">
        <f t="shared" si="36"/>
        <v>0.7</v>
      </c>
      <c r="BF78" s="16">
        <f t="shared" si="37"/>
        <v>5</v>
      </c>
      <c r="BG78" s="17">
        <f t="shared" si="38"/>
        <v>0.625</v>
      </c>
      <c r="BH78" s="16">
        <f t="shared" si="39"/>
        <v>14</v>
      </c>
      <c r="BI78" s="17">
        <f t="shared" si="40"/>
        <v>0.63636363636363635</v>
      </c>
      <c r="BJ78" s="16">
        <f t="shared" si="41"/>
        <v>10</v>
      </c>
      <c r="BK78" s="17">
        <f t="shared" si="42"/>
        <v>0.66666666666666663</v>
      </c>
      <c r="BL78" s="16">
        <f t="shared" si="43"/>
        <v>17</v>
      </c>
      <c r="BM78" s="17">
        <f t="shared" si="44"/>
        <v>0.65384615384615385</v>
      </c>
      <c r="BN78" s="16">
        <f t="shared" si="45"/>
        <v>6</v>
      </c>
      <c r="BO78" s="17">
        <f t="shared" si="46"/>
        <v>0.66666666666666663</v>
      </c>
      <c r="BP78" s="16">
        <f t="shared" si="47"/>
        <v>7</v>
      </c>
    </row>
    <row r="79" spans="1:68">
      <c r="A79" s="68" t="s">
        <v>136</v>
      </c>
      <c r="B79" s="69">
        <v>808315</v>
      </c>
      <c r="C79" s="69">
        <v>15</v>
      </c>
      <c r="D79" s="70" t="s">
        <v>329</v>
      </c>
      <c r="E79" s="70" t="s">
        <v>330</v>
      </c>
      <c r="F79" s="35" t="s">
        <v>36</v>
      </c>
      <c r="G79" s="35"/>
      <c r="H79" s="35"/>
      <c r="I79" s="35"/>
      <c r="J79" s="3">
        <v>0</v>
      </c>
      <c r="K79" s="3">
        <v>1</v>
      </c>
      <c r="L79" s="3">
        <v>1</v>
      </c>
      <c r="M79" s="3">
        <v>1</v>
      </c>
      <c r="N79" s="3">
        <v>1</v>
      </c>
      <c r="O79" s="3">
        <v>1</v>
      </c>
      <c r="P79" s="3">
        <v>1</v>
      </c>
      <c r="Q79" s="3">
        <v>0</v>
      </c>
      <c r="R79" s="3">
        <v>0</v>
      </c>
      <c r="S79" s="3">
        <v>0</v>
      </c>
      <c r="T79" s="3">
        <v>1</v>
      </c>
      <c r="U79" s="3">
        <v>0</v>
      </c>
      <c r="V79" s="3">
        <v>0</v>
      </c>
      <c r="W79" s="3">
        <v>0</v>
      </c>
      <c r="X79" s="3">
        <v>0</v>
      </c>
      <c r="Y79" s="3">
        <v>1</v>
      </c>
      <c r="Z79" s="3">
        <v>1</v>
      </c>
      <c r="AA79" s="3">
        <v>0</v>
      </c>
      <c r="AB79" s="3">
        <v>1</v>
      </c>
      <c r="AC79" s="3">
        <v>1</v>
      </c>
      <c r="AD79" s="3">
        <v>1</v>
      </c>
      <c r="AE79" s="3">
        <v>1</v>
      </c>
      <c r="AF79" s="3">
        <v>0</v>
      </c>
      <c r="AG79" s="3">
        <v>1</v>
      </c>
      <c r="AH79" s="3">
        <v>1</v>
      </c>
      <c r="AI79" s="3">
        <v>1</v>
      </c>
      <c r="AJ79" s="3">
        <v>2</v>
      </c>
      <c r="AK79" s="3">
        <v>1</v>
      </c>
      <c r="AL79" s="3">
        <v>1</v>
      </c>
      <c r="AM79" s="3">
        <v>1</v>
      </c>
      <c r="AN79" s="3">
        <v>1</v>
      </c>
      <c r="AO79" s="3">
        <v>1</v>
      </c>
      <c r="AP79" s="3">
        <v>2</v>
      </c>
      <c r="AQ79" s="3">
        <v>0</v>
      </c>
      <c r="AR79" s="3">
        <v>1</v>
      </c>
      <c r="AS79" s="3">
        <v>0</v>
      </c>
      <c r="AT79" s="3">
        <v>0</v>
      </c>
      <c r="AU79" s="3">
        <v>1</v>
      </c>
      <c r="AV79" s="3">
        <v>0</v>
      </c>
      <c r="AW79" s="3">
        <v>0</v>
      </c>
      <c r="AX79" s="3">
        <v>0</v>
      </c>
      <c r="AY79" s="3">
        <v>0</v>
      </c>
      <c r="AZ79" s="3">
        <v>2</v>
      </c>
      <c r="BA79" s="16">
        <f t="shared" si="32"/>
        <v>29</v>
      </c>
      <c r="BB79" s="17">
        <f t="shared" si="33"/>
        <v>0.57999999999999996</v>
      </c>
      <c r="BC79" s="17" t="str">
        <f t="shared" si="34"/>
        <v>Pagrindinis</v>
      </c>
      <c r="BD79" s="16">
        <f t="shared" si="35"/>
        <v>12</v>
      </c>
      <c r="BE79" s="17">
        <f t="shared" si="36"/>
        <v>0.6</v>
      </c>
      <c r="BF79" s="16">
        <f t="shared" si="37"/>
        <v>5</v>
      </c>
      <c r="BG79" s="17">
        <f t="shared" si="38"/>
        <v>0.625</v>
      </c>
      <c r="BH79" s="16">
        <f t="shared" si="39"/>
        <v>12</v>
      </c>
      <c r="BI79" s="17">
        <f t="shared" si="40"/>
        <v>0.54545454545454541</v>
      </c>
      <c r="BJ79" s="16">
        <f t="shared" si="41"/>
        <v>9</v>
      </c>
      <c r="BK79" s="17">
        <f t="shared" si="42"/>
        <v>0.6</v>
      </c>
      <c r="BL79" s="16">
        <f t="shared" si="43"/>
        <v>14</v>
      </c>
      <c r="BM79" s="17">
        <f t="shared" si="44"/>
        <v>0.53846153846153844</v>
      </c>
      <c r="BN79" s="16">
        <f t="shared" si="45"/>
        <v>6</v>
      </c>
      <c r="BO79" s="17">
        <f t="shared" si="46"/>
        <v>0.66666666666666663</v>
      </c>
      <c r="BP79" s="16">
        <f t="shared" si="47"/>
        <v>6</v>
      </c>
    </row>
    <row r="80" spans="1:68">
      <c r="A80" s="68" t="s">
        <v>136</v>
      </c>
      <c r="B80" s="69">
        <v>808316</v>
      </c>
      <c r="C80" s="69">
        <v>16</v>
      </c>
      <c r="D80" s="70" t="s">
        <v>331</v>
      </c>
      <c r="E80" s="70" t="s">
        <v>332</v>
      </c>
      <c r="F80" s="35" t="s">
        <v>32</v>
      </c>
      <c r="G80" s="35"/>
      <c r="H80" s="35"/>
      <c r="I80" s="35"/>
      <c r="J80" s="3">
        <v>1</v>
      </c>
      <c r="K80" s="3">
        <v>1</v>
      </c>
      <c r="L80" s="3">
        <v>1</v>
      </c>
      <c r="M80" s="3">
        <v>1</v>
      </c>
      <c r="N80" s="3">
        <v>1</v>
      </c>
      <c r="O80" s="3">
        <v>1</v>
      </c>
      <c r="P80" s="3">
        <v>0</v>
      </c>
      <c r="Q80" s="3">
        <v>1</v>
      </c>
      <c r="R80" s="3">
        <v>1</v>
      </c>
      <c r="S80" s="3">
        <v>1</v>
      </c>
      <c r="T80" s="3">
        <v>1</v>
      </c>
      <c r="U80" s="3">
        <v>1</v>
      </c>
      <c r="V80" s="3">
        <v>2</v>
      </c>
      <c r="W80" s="3">
        <v>1</v>
      </c>
      <c r="X80" s="3">
        <v>0</v>
      </c>
      <c r="Y80" s="3">
        <v>1</v>
      </c>
      <c r="Z80" s="3">
        <v>1</v>
      </c>
      <c r="AA80" s="3">
        <v>0</v>
      </c>
      <c r="AB80" s="3">
        <v>0</v>
      </c>
      <c r="AC80" s="3">
        <v>1</v>
      </c>
      <c r="AD80" s="3">
        <v>0</v>
      </c>
      <c r="AE80" s="3">
        <v>1</v>
      </c>
      <c r="AF80" s="3">
        <v>0</v>
      </c>
      <c r="AG80" s="3">
        <v>1</v>
      </c>
      <c r="AH80" s="3">
        <v>1</v>
      </c>
      <c r="AI80" s="3">
        <v>1</v>
      </c>
      <c r="AJ80" s="3">
        <v>2</v>
      </c>
      <c r="AK80" s="3">
        <v>1</v>
      </c>
      <c r="AL80" s="3">
        <v>1</v>
      </c>
      <c r="AM80" s="3">
        <v>1</v>
      </c>
      <c r="AN80" s="3">
        <v>1</v>
      </c>
      <c r="AO80" s="3">
        <v>1</v>
      </c>
      <c r="AP80" s="3">
        <v>2</v>
      </c>
      <c r="AQ80" s="3">
        <v>1</v>
      </c>
      <c r="AR80" s="3">
        <v>1</v>
      </c>
      <c r="AS80" s="3">
        <v>1</v>
      </c>
      <c r="AT80" s="3">
        <v>0</v>
      </c>
      <c r="AU80" s="3">
        <v>2</v>
      </c>
      <c r="AV80" s="3">
        <v>1</v>
      </c>
      <c r="AW80" s="3">
        <v>2</v>
      </c>
      <c r="AX80" s="3">
        <v>0</v>
      </c>
      <c r="AY80" s="3">
        <v>0</v>
      </c>
      <c r="AZ80" s="3">
        <v>0</v>
      </c>
      <c r="BA80" s="16">
        <f t="shared" si="32"/>
        <v>38</v>
      </c>
      <c r="BB80" s="17">
        <f t="shared" si="33"/>
        <v>0.76</v>
      </c>
      <c r="BC80" s="17" t="str">
        <f t="shared" si="34"/>
        <v>Pagrindinis</v>
      </c>
      <c r="BD80" s="16">
        <f t="shared" si="35"/>
        <v>17</v>
      </c>
      <c r="BE80" s="17">
        <f t="shared" si="36"/>
        <v>0.85</v>
      </c>
      <c r="BF80" s="16">
        <f t="shared" si="37"/>
        <v>4</v>
      </c>
      <c r="BG80" s="17">
        <f t="shared" si="38"/>
        <v>0.5</v>
      </c>
      <c r="BH80" s="16">
        <f t="shared" si="39"/>
        <v>17</v>
      </c>
      <c r="BI80" s="17">
        <f t="shared" si="40"/>
        <v>0.77272727272727271</v>
      </c>
      <c r="BJ80" s="16">
        <f t="shared" si="41"/>
        <v>14</v>
      </c>
      <c r="BK80" s="17">
        <f t="shared" si="42"/>
        <v>0.93333333333333335</v>
      </c>
      <c r="BL80" s="16">
        <f t="shared" si="43"/>
        <v>20</v>
      </c>
      <c r="BM80" s="17">
        <f t="shared" si="44"/>
        <v>0.76923076923076927</v>
      </c>
      <c r="BN80" s="16">
        <f t="shared" si="45"/>
        <v>4</v>
      </c>
      <c r="BO80" s="17">
        <f t="shared" si="46"/>
        <v>0.44444444444444442</v>
      </c>
      <c r="BP80" s="16">
        <f t="shared" si="47"/>
        <v>9</v>
      </c>
    </row>
    <row r="81" spans="1:68">
      <c r="A81" s="68" t="s">
        <v>136</v>
      </c>
      <c r="B81" s="69">
        <v>808317</v>
      </c>
      <c r="C81" s="69">
        <v>17</v>
      </c>
      <c r="D81" s="70" t="s">
        <v>333</v>
      </c>
      <c r="E81" s="70" t="s">
        <v>334</v>
      </c>
      <c r="F81" s="35" t="s">
        <v>32</v>
      </c>
      <c r="G81" s="35"/>
      <c r="H81" s="35"/>
      <c r="I81" s="35"/>
      <c r="J81" s="3">
        <v>1</v>
      </c>
      <c r="K81" s="3">
        <v>1</v>
      </c>
      <c r="L81" s="3">
        <v>1</v>
      </c>
      <c r="M81" s="3">
        <v>1</v>
      </c>
      <c r="N81" s="3">
        <v>1</v>
      </c>
      <c r="O81" s="3">
        <v>1</v>
      </c>
      <c r="P81" s="3">
        <v>0</v>
      </c>
      <c r="Q81" s="3">
        <v>1</v>
      </c>
      <c r="R81" s="3">
        <v>1</v>
      </c>
      <c r="S81" s="3">
        <v>1</v>
      </c>
      <c r="T81" s="3">
        <v>1</v>
      </c>
      <c r="U81" s="3">
        <v>1</v>
      </c>
      <c r="V81" s="3">
        <v>2</v>
      </c>
      <c r="W81" s="3">
        <v>1</v>
      </c>
      <c r="X81" s="3">
        <v>0</v>
      </c>
      <c r="Y81" s="3">
        <v>1</v>
      </c>
      <c r="Z81" s="3">
        <v>1</v>
      </c>
      <c r="AA81" s="3">
        <v>0</v>
      </c>
      <c r="AB81" s="3">
        <v>0</v>
      </c>
      <c r="AC81" s="3">
        <v>0</v>
      </c>
      <c r="AD81" s="3">
        <v>0</v>
      </c>
      <c r="AE81" s="3">
        <v>1</v>
      </c>
      <c r="AF81" s="3">
        <v>0</v>
      </c>
      <c r="AG81" s="3">
        <v>0</v>
      </c>
      <c r="AH81" s="3">
        <v>0</v>
      </c>
      <c r="AI81" s="3">
        <v>1</v>
      </c>
      <c r="AJ81" s="3">
        <v>2</v>
      </c>
      <c r="AK81" s="3">
        <v>1</v>
      </c>
      <c r="AL81" s="3">
        <v>1</v>
      </c>
      <c r="AM81" s="3">
        <v>1</v>
      </c>
      <c r="AN81" s="3">
        <v>1</v>
      </c>
      <c r="AO81" s="3">
        <v>1</v>
      </c>
      <c r="AP81" s="3">
        <v>2</v>
      </c>
      <c r="AQ81" s="3">
        <v>1</v>
      </c>
      <c r="AR81" s="3">
        <v>1</v>
      </c>
      <c r="AS81" s="3">
        <v>1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16">
        <f t="shared" si="32"/>
        <v>30</v>
      </c>
      <c r="BB81" s="17">
        <f t="shared" si="33"/>
        <v>0.6</v>
      </c>
      <c r="BC81" s="17" t="str">
        <f t="shared" si="34"/>
        <v>Pagrindinis</v>
      </c>
      <c r="BD81" s="16">
        <f t="shared" si="35"/>
        <v>16</v>
      </c>
      <c r="BE81" s="17">
        <f t="shared" si="36"/>
        <v>0.8</v>
      </c>
      <c r="BF81" s="16">
        <f t="shared" si="37"/>
        <v>3</v>
      </c>
      <c r="BG81" s="17">
        <f t="shared" si="38"/>
        <v>0.375</v>
      </c>
      <c r="BH81" s="16">
        <f t="shared" si="39"/>
        <v>11</v>
      </c>
      <c r="BI81" s="17">
        <f t="shared" si="40"/>
        <v>0.5</v>
      </c>
      <c r="BJ81" s="16">
        <f t="shared" si="41"/>
        <v>12</v>
      </c>
      <c r="BK81" s="17">
        <f t="shared" si="42"/>
        <v>0.8</v>
      </c>
      <c r="BL81" s="16">
        <f t="shared" si="43"/>
        <v>15</v>
      </c>
      <c r="BM81" s="17">
        <f t="shared" si="44"/>
        <v>0.57692307692307687</v>
      </c>
      <c r="BN81" s="16">
        <f t="shared" si="45"/>
        <v>3</v>
      </c>
      <c r="BO81" s="17">
        <f t="shared" si="46"/>
        <v>0.33333333333333331</v>
      </c>
      <c r="BP81" s="16">
        <f t="shared" si="47"/>
        <v>6</v>
      </c>
    </row>
    <row r="82" spans="1:68">
      <c r="A82" s="68" t="s">
        <v>136</v>
      </c>
      <c r="B82" s="69">
        <v>808318</v>
      </c>
      <c r="C82" s="69">
        <v>18</v>
      </c>
      <c r="D82" s="70" t="s">
        <v>335</v>
      </c>
      <c r="E82" s="70" t="s">
        <v>336</v>
      </c>
      <c r="F82" s="35" t="s">
        <v>36</v>
      </c>
      <c r="G82" s="35"/>
      <c r="H82" s="35"/>
      <c r="I82" s="35"/>
      <c r="J82" s="3">
        <v>1</v>
      </c>
      <c r="K82" s="3">
        <v>1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1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1</v>
      </c>
      <c r="AA82" s="3">
        <v>1</v>
      </c>
      <c r="AB82" s="3">
        <v>1</v>
      </c>
      <c r="AC82" s="3">
        <v>1</v>
      </c>
      <c r="AD82" s="3">
        <v>1</v>
      </c>
      <c r="AE82" s="3">
        <v>1</v>
      </c>
      <c r="AF82" s="3">
        <v>1</v>
      </c>
      <c r="AG82" s="3">
        <v>1</v>
      </c>
      <c r="AH82" s="3">
        <v>1</v>
      </c>
      <c r="AI82" s="3">
        <v>1</v>
      </c>
      <c r="AJ82" s="3">
        <v>1</v>
      </c>
      <c r="AK82" s="3">
        <v>0</v>
      </c>
      <c r="AL82" s="3">
        <v>1</v>
      </c>
      <c r="AM82" s="3">
        <v>1</v>
      </c>
      <c r="AN82" s="3">
        <v>1</v>
      </c>
      <c r="AO82" s="3">
        <v>1</v>
      </c>
      <c r="AP82" s="3">
        <v>1</v>
      </c>
      <c r="AQ82" s="3">
        <v>0</v>
      </c>
      <c r="AR82" s="3">
        <v>1</v>
      </c>
      <c r="AS82" s="3">
        <v>0</v>
      </c>
      <c r="AT82" s="3">
        <v>1</v>
      </c>
      <c r="AU82" s="3">
        <v>2</v>
      </c>
      <c r="AV82" s="3">
        <v>0</v>
      </c>
      <c r="AW82" s="3">
        <v>0</v>
      </c>
      <c r="AX82" s="3">
        <v>0</v>
      </c>
      <c r="AY82" s="3">
        <v>0</v>
      </c>
      <c r="AZ82" s="3">
        <v>1</v>
      </c>
      <c r="BA82" s="16">
        <f t="shared" si="32"/>
        <v>29</v>
      </c>
      <c r="BB82" s="17">
        <f t="shared" si="33"/>
        <v>0.57999999999999996</v>
      </c>
      <c r="BC82" s="17" t="str">
        <f t="shared" si="34"/>
        <v>Pagrindinis</v>
      </c>
      <c r="BD82" s="16">
        <f t="shared" si="35"/>
        <v>11</v>
      </c>
      <c r="BE82" s="17">
        <f t="shared" si="36"/>
        <v>0.55000000000000004</v>
      </c>
      <c r="BF82" s="16">
        <f t="shared" si="37"/>
        <v>7</v>
      </c>
      <c r="BG82" s="17">
        <f t="shared" si="38"/>
        <v>0.875</v>
      </c>
      <c r="BH82" s="16">
        <f t="shared" si="39"/>
        <v>11</v>
      </c>
      <c r="BI82" s="17">
        <f t="shared" si="40"/>
        <v>0.5</v>
      </c>
      <c r="BJ82" s="16">
        <f t="shared" si="41"/>
        <v>9</v>
      </c>
      <c r="BK82" s="17">
        <f t="shared" si="42"/>
        <v>0.6</v>
      </c>
      <c r="BL82" s="16">
        <f t="shared" si="43"/>
        <v>15</v>
      </c>
      <c r="BM82" s="17">
        <f t="shared" si="44"/>
        <v>0.57692307692307687</v>
      </c>
      <c r="BN82" s="16">
        <f t="shared" si="45"/>
        <v>5</v>
      </c>
      <c r="BO82" s="17">
        <f t="shared" si="46"/>
        <v>0.55555555555555558</v>
      </c>
      <c r="BP82" s="16">
        <f t="shared" si="47"/>
        <v>6</v>
      </c>
    </row>
    <row r="83" spans="1:68">
      <c r="A83" s="68" t="s">
        <v>136</v>
      </c>
      <c r="B83" s="69">
        <v>808319</v>
      </c>
      <c r="C83" s="69">
        <v>19</v>
      </c>
      <c r="D83" s="70" t="s">
        <v>113</v>
      </c>
      <c r="E83" s="70" t="s">
        <v>337</v>
      </c>
      <c r="F83" s="35" t="s">
        <v>32</v>
      </c>
      <c r="G83" s="35" t="s">
        <v>34</v>
      </c>
      <c r="H83" s="35" t="s">
        <v>34</v>
      </c>
      <c r="I83" s="35" t="s">
        <v>34</v>
      </c>
      <c r="J83" s="3">
        <v>1</v>
      </c>
      <c r="K83" s="3">
        <v>1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0</v>
      </c>
      <c r="R83" s="3">
        <v>0</v>
      </c>
      <c r="S83" s="3">
        <v>1</v>
      </c>
      <c r="T83" s="3">
        <v>1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1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1</v>
      </c>
      <c r="AL83" s="3">
        <v>0</v>
      </c>
      <c r="AM83" s="3">
        <v>0</v>
      </c>
      <c r="AN83" s="3">
        <v>1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16">
        <f t="shared" si="32"/>
        <v>12</v>
      </c>
      <c r="BB83" s="17">
        <f t="shared" si="33"/>
        <v>0.24</v>
      </c>
      <c r="BC83" s="17" t="str">
        <f t="shared" si="34"/>
        <v>Patenkinamas</v>
      </c>
      <c r="BD83" s="16">
        <f t="shared" si="35"/>
        <v>8</v>
      </c>
      <c r="BE83" s="17">
        <f t="shared" si="36"/>
        <v>0.4</v>
      </c>
      <c r="BF83" s="16">
        <f t="shared" si="37"/>
        <v>2</v>
      </c>
      <c r="BG83" s="17">
        <f t="shared" si="38"/>
        <v>0.25</v>
      </c>
      <c r="BH83" s="16">
        <f t="shared" si="39"/>
        <v>2</v>
      </c>
      <c r="BI83" s="17">
        <f t="shared" si="40"/>
        <v>9.0909090909090912E-2</v>
      </c>
      <c r="BJ83" s="16">
        <f t="shared" si="41"/>
        <v>8</v>
      </c>
      <c r="BK83" s="17">
        <f t="shared" si="42"/>
        <v>0.53333333333333333</v>
      </c>
      <c r="BL83" s="16">
        <f t="shared" si="43"/>
        <v>4</v>
      </c>
      <c r="BM83" s="17">
        <f t="shared" si="44"/>
        <v>0.15384615384615385</v>
      </c>
      <c r="BN83" s="16">
        <f t="shared" si="45"/>
        <v>0</v>
      </c>
      <c r="BO83" s="17">
        <f t="shared" si="46"/>
        <v>0</v>
      </c>
      <c r="BP83" s="16">
        <f t="shared" si="47"/>
        <v>2</v>
      </c>
    </row>
    <row r="84" spans="1:68">
      <c r="A84" s="68" t="s">
        <v>136</v>
      </c>
      <c r="B84" s="69">
        <v>808320</v>
      </c>
      <c r="C84" s="69">
        <v>20</v>
      </c>
      <c r="D84" s="70" t="s">
        <v>338</v>
      </c>
      <c r="E84" s="70" t="s">
        <v>339</v>
      </c>
      <c r="F84" s="35" t="s">
        <v>32</v>
      </c>
      <c r="G84" s="35"/>
      <c r="H84" s="35"/>
      <c r="I84" s="35"/>
      <c r="J84" s="3">
        <v>1</v>
      </c>
      <c r="K84" s="3">
        <v>1</v>
      </c>
      <c r="L84" s="3">
        <v>1</v>
      </c>
      <c r="M84" s="3">
        <v>1</v>
      </c>
      <c r="N84" s="3">
        <v>1</v>
      </c>
      <c r="O84" s="3">
        <v>1</v>
      </c>
      <c r="P84" s="3">
        <v>1</v>
      </c>
      <c r="Q84" s="3">
        <v>1</v>
      </c>
      <c r="R84" s="3">
        <v>0</v>
      </c>
      <c r="S84" s="3">
        <v>1</v>
      </c>
      <c r="T84" s="3">
        <v>1</v>
      </c>
      <c r="U84" s="3">
        <v>1</v>
      </c>
      <c r="V84" s="3">
        <v>2</v>
      </c>
      <c r="W84" s="3">
        <v>1</v>
      </c>
      <c r="X84" s="3">
        <v>1</v>
      </c>
      <c r="Y84" s="3">
        <v>1</v>
      </c>
      <c r="Z84" s="3">
        <v>1</v>
      </c>
      <c r="AA84" s="3">
        <v>1</v>
      </c>
      <c r="AB84" s="3">
        <v>0</v>
      </c>
      <c r="AC84" s="3">
        <v>0</v>
      </c>
      <c r="AD84" s="3">
        <v>1</v>
      </c>
      <c r="AE84" s="3">
        <v>1</v>
      </c>
      <c r="AF84" s="3">
        <v>0</v>
      </c>
      <c r="AG84" s="3">
        <v>0</v>
      </c>
      <c r="AH84" s="3">
        <v>1</v>
      </c>
      <c r="AI84" s="3">
        <v>1</v>
      </c>
      <c r="AJ84" s="3">
        <v>2</v>
      </c>
      <c r="AK84" s="3">
        <v>1</v>
      </c>
      <c r="AL84" s="3">
        <v>1</v>
      </c>
      <c r="AM84" s="3">
        <v>1</v>
      </c>
      <c r="AN84" s="3">
        <v>1</v>
      </c>
      <c r="AO84" s="3">
        <v>1</v>
      </c>
      <c r="AP84" s="3">
        <v>2</v>
      </c>
      <c r="AQ84" s="3">
        <v>1</v>
      </c>
      <c r="AR84" s="3">
        <v>1</v>
      </c>
      <c r="AS84" s="3">
        <v>1</v>
      </c>
      <c r="AT84" s="3">
        <v>1</v>
      </c>
      <c r="AU84" s="3">
        <v>2</v>
      </c>
      <c r="AV84" s="3">
        <v>1</v>
      </c>
      <c r="AW84" s="3">
        <v>2</v>
      </c>
      <c r="AX84" s="3">
        <v>0</v>
      </c>
      <c r="AY84" s="3">
        <v>0</v>
      </c>
      <c r="AZ84" s="3">
        <v>0</v>
      </c>
      <c r="BA84" s="16">
        <f t="shared" si="32"/>
        <v>40</v>
      </c>
      <c r="BB84" s="17">
        <f t="shared" si="33"/>
        <v>0.8</v>
      </c>
      <c r="BC84" s="17" t="str">
        <f t="shared" si="34"/>
        <v>Aukštesnysis</v>
      </c>
      <c r="BD84" s="16">
        <f t="shared" si="35"/>
        <v>16</v>
      </c>
      <c r="BE84" s="17">
        <f t="shared" si="36"/>
        <v>0.8</v>
      </c>
      <c r="BF84" s="16">
        <f t="shared" si="37"/>
        <v>6</v>
      </c>
      <c r="BG84" s="17">
        <f t="shared" si="38"/>
        <v>0.75</v>
      </c>
      <c r="BH84" s="16">
        <f t="shared" si="39"/>
        <v>18</v>
      </c>
      <c r="BI84" s="17">
        <f t="shared" si="40"/>
        <v>0.81818181818181823</v>
      </c>
      <c r="BJ84" s="16">
        <f t="shared" si="41"/>
        <v>15</v>
      </c>
      <c r="BK84" s="17">
        <f t="shared" si="42"/>
        <v>1</v>
      </c>
      <c r="BL84" s="16">
        <f t="shared" si="43"/>
        <v>22</v>
      </c>
      <c r="BM84" s="17">
        <f t="shared" si="44"/>
        <v>0.84615384615384615</v>
      </c>
      <c r="BN84" s="16">
        <f t="shared" si="45"/>
        <v>3</v>
      </c>
      <c r="BO84" s="17">
        <f t="shared" si="46"/>
        <v>0.33333333333333331</v>
      </c>
      <c r="BP84" s="16">
        <f t="shared" si="47"/>
        <v>10</v>
      </c>
    </row>
    <row r="85" spans="1:68">
      <c r="A85" s="68" t="s">
        <v>136</v>
      </c>
      <c r="B85" s="69">
        <v>808321</v>
      </c>
      <c r="C85" s="69">
        <v>21</v>
      </c>
      <c r="D85" s="70" t="s">
        <v>340</v>
      </c>
      <c r="E85" s="70" t="s">
        <v>341</v>
      </c>
      <c r="F85" s="35" t="s">
        <v>36</v>
      </c>
      <c r="G85" s="35"/>
      <c r="H85" s="35"/>
      <c r="I85" s="35"/>
      <c r="J85" s="3">
        <v>1</v>
      </c>
      <c r="K85" s="3">
        <v>1</v>
      </c>
      <c r="L85" s="3">
        <v>1</v>
      </c>
      <c r="M85" s="3">
        <v>1</v>
      </c>
      <c r="N85" s="3">
        <v>1</v>
      </c>
      <c r="O85" s="3">
        <v>1</v>
      </c>
      <c r="P85" s="3">
        <v>0</v>
      </c>
      <c r="Q85" s="3">
        <v>0</v>
      </c>
      <c r="R85" s="3">
        <v>1</v>
      </c>
      <c r="S85" s="3">
        <v>0</v>
      </c>
      <c r="T85" s="3">
        <v>0</v>
      </c>
      <c r="U85" s="3">
        <v>1</v>
      </c>
      <c r="V85" s="3">
        <v>2</v>
      </c>
      <c r="W85" s="3">
        <v>0</v>
      </c>
      <c r="X85" s="3">
        <v>1</v>
      </c>
      <c r="Y85" s="3">
        <v>1</v>
      </c>
      <c r="Z85" s="3">
        <v>1</v>
      </c>
      <c r="AA85" s="3">
        <v>0</v>
      </c>
      <c r="AB85" s="3">
        <v>1</v>
      </c>
      <c r="AC85" s="3">
        <v>1</v>
      </c>
      <c r="AD85" s="3">
        <v>1</v>
      </c>
      <c r="AE85" s="3">
        <v>1</v>
      </c>
      <c r="AF85" s="3">
        <v>0</v>
      </c>
      <c r="AG85" s="3">
        <v>1</v>
      </c>
      <c r="AH85" s="3">
        <v>1</v>
      </c>
      <c r="AI85" s="3">
        <v>1</v>
      </c>
      <c r="AJ85" s="3">
        <v>1</v>
      </c>
      <c r="AK85" s="3">
        <v>0</v>
      </c>
      <c r="AL85" s="3">
        <v>1</v>
      </c>
      <c r="AM85" s="3">
        <v>1</v>
      </c>
      <c r="AN85" s="3">
        <v>1</v>
      </c>
      <c r="AO85" s="3">
        <v>1</v>
      </c>
      <c r="AP85" s="3">
        <v>2</v>
      </c>
      <c r="AQ85" s="3">
        <v>0</v>
      </c>
      <c r="AR85" s="3">
        <v>1</v>
      </c>
      <c r="AS85" s="3">
        <v>0</v>
      </c>
      <c r="AT85" s="3">
        <v>1</v>
      </c>
      <c r="AU85" s="3">
        <v>1</v>
      </c>
      <c r="AV85" s="3">
        <v>0</v>
      </c>
      <c r="AW85" s="3">
        <v>1</v>
      </c>
      <c r="AX85" s="3">
        <v>0</v>
      </c>
      <c r="AY85" s="3">
        <v>1</v>
      </c>
      <c r="AZ85" s="3">
        <v>0</v>
      </c>
      <c r="BA85" s="16">
        <f t="shared" si="32"/>
        <v>32</v>
      </c>
      <c r="BB85" s="17">
        <f t="shared" si="33"/>
        <v>0.64</v>
      </c>
      <c r="BC85" s="17" t="str">
        <f t="shared" si="34"/>
        <v>Pagrindinis</v>
      </c>
      <c r="BD85" s="16">
        <f t="shared" si="35"/>
        <v>15</v>
      </c>
      <c r="BE85" s="17">
        <f t="shared" si="36"/>
        <v>0.75</v>
      </c>
      <c r="BF85" s="16">
        <f t="shared" si="37"/>
        <v>5</v>
      </c>
      <c r="BG85" s="17">
        <f t="shared" si="38"/>
        <v>0.625</v>
      </c>
      <c r="BH85" s="16">
        <f t="shared" si="39"/>
        <v>12</v>
      </c>
      <c r="BI85" s="17">
        <f t="shared" si="40"/>
        <v>0.54545454545454541</v>
      </c>
      <c r="BJ85" s="16">
        <f t="shared" si="41"/>
        <v>10</v>
      </c>
      <c r="BK85" s="17">
        <f t="shared" si="42"/>
        <v>0.66666666666666663</v>
      </c>
      <c r="BL85" s="16">
        <f t="shared" si="43"/>
        <v>17</v>
      </c>
      <c r="BM85" s="17">
        <f t="shared" si="44"/>
        <v>0.65384615384615385</v>
      </c>
      <c r="BN85" s="16">
        <f t="shared" si="45"/>
        <v>5</v>
      </c>
      <c r="BO85" s="17">
        <f t="shared" si="46"/>
        <v>0.55555555555555558</v>
      </c>
      <c r="BP85" s="16">
        <f t="shared" si="47"/>
        <v>7</v>
      </c>
    </row>
    <row r="86" spans="1:68">
      <c r="A86" s="68" t="s">
        <v>136</v>
      </c>
      <c r="B86" s="69">
        <v>808322</v>
      </c>
      <c r="C86" s="69">
        <v>22</v>
      </c>
      <c r="D86" s="70" t="s">
        <v>331</v>
      </c>
      <c r="E86" s="70" t="s">
        <v>342</v>
      </c>
      <c r="F86" s="35" t="s">
        <v>32</v>
      </c>
      <c r="G86" s="35"/>
      <c r="H86" s="35"/>
      <c r="I86" s="35"/>
      <c r="J86" s="3">
        <v>0</v>
      </c>
      <c r="K86" s="3">
        <v>1</v>
      </c>
      <c r="L86" s="3">
        <v>1</v>
      </c>
      <c r="M86" s="3">
        <v>1</v>
      </c>
      <c r="N86" s="3">
        <v>1</v>
      </c>
      <c r="O86" s="3">
        <v>1</v>
      </c>
      <c r="P86" s="3">
        <v>0</v>
      </c>
      <c r="Q86" s="3">
        <v>0</v>
      </c>
      <c r="R86" s="3">
        <v>0</v>
      </c>
      <c r="S86" s="3">
        <v>1</v>
      </c>
      <c r="T86" s="3">
        <v>1</v>
      </c>
      <c r="U86" s="3">
        <v>1</v>
      </c>
      <c r="V86" s="3">
        <v>1</v>
      </c>
      <c r="W86" s="3">
        <v>0</v>
      </c>
      <c r="X86" s="3">
        <v>0</v>
      </c>
      <c r="Y86" s="3">
        <v>1</v>
      </c>
      <c r="Z86" s="3">
        <v>1</v>
      </c>
      <c r="AA86" s="3">
        <v>0</v>
      </c>
      <c r="AB86" s="3">
        <v>0</v>
      </c>
      <c r="AC86" s="3">
        <v>1</v>
      </c>
      <c r="AD86" s="3">
        <v>1</v>
      </c>
      <c r="AE86" s="3">
        <v>1</v>
      </c>
      <c r="AF86" s="3">
        <v>1</v>
      </c>
      <c r="AG86" s="3">
        <v>1</v>
      </c>
      <c r="AH86" s="3">
        <v>1</v>
      </c>
      <c r="AI86" s="3">
        <v>1</v>
      </c>
      <c r="AJ86" s="3">
        <v>1</v>
      </c>
      <c r="AK86" s="3">
        <v>0</v>
      </c>
      <c r="AL86" s="3">
        <v>1</v>
      </c>
      <c r="AM86" s="3">
        <v>1</v>
      </c>
      <c r="AN86" s="3">
        <v>1</v>
      </c>
      <c r="AO86" s="3">
        <v>1</v>
      </c>
      <c r="AP86" s="3">
        <v>1</v>
      </c>
      <c r="AQ86" s="3">
        <v>0</v>
      </c>
      <c r="AR86" s="3">
        <v>1</v>
      </c>
      <c r="AS86" s="3">
        <v>1</v>
      </c>
      <c r="AT86" s="3">
        <v>0</v>
      </c>
      <c r="AU86" s="3">
        <v>1</v>
      </c>
      <c r="AV86" s="3">
        <v>0</v>
      </c>
      <c r="AW86" s="3">
        <v>1</v>
      </c>
      <c r="AX86" s="3">
        <v>0</v>
      </c>
      <c r="AY86" s="3">
        <v>0</v>
      </c>
      <c r="AZ86" s="3">
        <v>0</v>
      </c>
      <c r="BA86" s="16">
        <f t="shared" si="32"/>
        <v>28</v>
      </c>
      <c r="BB86" s="17">
        <f t="shared" si="33"/>
        <v>0.56000000000000005</v>
      </c>
      <c r="BC86" s="17" t="str">
        <f t="shared" si="34"/>
        <v>Pagrindinis</v>
      </c>
      <c r="BD86" s="16">
        <f t="shared" si="35"/>
        <v>12</v>
      </c>
      <c r="BE86" s="17">
        <f t="shared" si="36"/>
        <v>0.6</v>
      </c>
      <c r="BF86" s="16">
        <f t="shared" si="37"/>
        <v>5</v>
      </c>
      <c r="BG86" s="17">
        <f t="shared" si="38"/>
        <v>0.625</v>
      </c>
      <c r="BH86" s="16">
        <f t="shared" si="39"/>
        <v>11</v>
      </c>
      <c r="BI86" s="17">
        <f t="shared" si="40"/>
        <v>0.5</v>
      </c>
      <c r="BJ86" s="16">
        <f t="shared" si="41"/>
        <v>10</v>
      </c>
      <c r="BK86" s="17">
        <f t="shared" si="42"/>
        <v>0.66666666666666663</v>
      </c>
      <c r="BL86" s="16">
        <f t="shared" si="43"/>
        <v>14</v>
      </c>
      <c r="BM86" s="17">
        <f t="shared" si="44"/>
        <v>0.53846153846153844</v>
      </c>
      <c r="BN86" s="16">
        <f t="shared" si="45"/>
        <v>4</v>
      </c>
      <c r="BO86" s="17">
        <f t="shared" si="46"/>
        <v>0.44444444444444442</v>
      </c>
      <c r="BP86" s="16">
        <f t="shared" si="47"/>
        <v>6</v>
      </c>
    </row>
    <row r="87" spans="1:68">
      <c r="A87" s="68" t="s">
        <v>136</v>
      </c>
      <c r="B87" s="69">
        <v>808323</v>
      </c>
      <c r="C87" s="69">
        <v>23</v>
      </c>
      <c r="D87" s="70" t="s">
        <v>33</v>
      </c>
      <c r="E87" s="70" t="s">
        <v>343</v>
      </c>
      <c r="F87" s="35" t="s">
        <v>32</v>
      </c>
      <c r="G87" s="35"/>
      <c r="H87" s="35"/>
      <c r="I87" s="35"/>
      <c r="J87" s="3">
        <v>1</v>
      </c>
      <c r="K87" s="3">
        <v>1</v>
      </c>
      <c r="L87" s="3">
        <v>1</v>
      </c>
      <c r="M87" s="3">
        <v>1</v>
      </c>
      <c r="N87" s="3">
        <v>1</v>
      </c>
      <c r="O87" s="3">
        <v>0</v>
      </c>
      <c r="P87" s="3">
        <v>0</v>
      </c>
      <c r="Q87" s="3">
        <v>0</v>
      </c>
      <c r="R87" s="3">
        <v>1</v>
      </c>
      <c r="S87" s="3">
        <v>1</v>
      </c>
      <c r="T87" s="3">
        <v>1</v>
      </c>
      <c r="U87" s="3">
        <v>1</v>
      </c>
      <c r="V87" s="3">
        <v>2</v>
      </c>
      <c r="W87" s="3">
        <v>1</v>
      </c>
      <c r="X87" s="3">
        <v>0</v>
      </c>
      <c r="Y87" s="3">
        <v>1</v>
      </c>
      <c r="Z87" s="3">
        <v>1</v>
      </c>
      <c r="AA87" s="3">
        <v>1</v>
      </c>
      <c r="AB87" s="3">
        <v>0</v>
      </c>
      <c r="AC87" s="3">
        <v>0</v>
      </c>
      <c r="AD87" s="3">
        <v>1</v>
      </c>
      <c r="AE87" s="3">
        <v>1</v>
      </c>
      <c r="AF87" s="3">
        <v>1</v>
      </c>
      <c r="AG87" s="3">
        <v>0</v>
      </c>
      <c r="AH87" s="3">
        <v>1</v>
      </c>
      <c r="AI87" s="3">
        <v>1</v>
      </c>
      <c r="AJ87" s="3">
        <v>2</v>
      </c>
      <c r="AK87" s="3">
        <v>0</v>
      </c>
      <c r="AL87" s="3">
        <v>1</v>
      </c>
      <c r="AM87" s="3">
        <v>1</v>
      </c>
      <c r="AN87" s="3">
        <v>1</v>
      </c>
      <c r="AO87" s="3">
        <v>0</v>
      </c>
      <c r="AP87" s="3">
        <v>0</v>
      </c>
      <c r="AQ87" s="3">
        <v>1</v>
      </c>
      <c r="AR87" s="3">
        <v>1</v>
      </c>
      <c r="AS87" s="3">
        <v>1</v>
      </c>
      <c r="AT87" s="3">
        <v>0</v>
      </c>
      <c r="AU87" s="3">
        <v>0</v>
      </c>
      <c r="AV87" s="3">
        <v>1</v>
      </c>
      <c r="AW87" s="3">
        <v>1</v>
      </c>
      <c r="AX87" s="3">
        <v>0</v>
      </c>
      <c r="AY87" s="3">
        <v>0</v>
      </c>
      <c r="AZ87" s="3">
        <v>1</v>
      </c>
      <c r="BA87" s="16">
        <f t="shared" si="32"/>
        <v>31</v>
      </c>
      <c r="BB87" s="17">
        <f t="shared" si="33"/>
        <v>0.62</v>
      </c>
      <c r="BC87" s="17" t="str">
        <f t="shared" si="34"/>
        <v>Pagrindinis</v>
      </c>
      <c r="BD87" s="16">
        <f t="shared" si="35"/>
        <v>14</v>
      </c>
      <c r="BE87" s="17">
        <f t="shared" si="36"/>
        <v>0.7</v>
      </c>
      <c r="BF87" s="16">
        <f t="shared" si="37"/>
        <v>4</v>
      </c>
      <c r="BG87" s="17">
        <f t="shared" si="38"/>
        <v>0.5</v>
      </c>
      <c r="BH87" s="16">
        <f t="shared" si="39"/>
        <v>13</v>
      </c>
      <c r="BI87" s="17">
        <f t="shared" si="40"/>
        <v>0.59090909090909094</v>
      </c>
      <c r="BJ87" s="16">
        <f t="shared" si="41"/>
        <v>10</v>
      </c>
      <c r="BK87" s="17">
        <f t="shared" si="42"/>
        <v>0.66666666666666663</v>
      </c>
      <c r="BL87" s="16">
        <f t="shared" si="43"/>
        <v>18</v>
      </c>
      <c r="BM87" s="17">
        <f t="shared" si="44"/>
        <v>0.69230769230769229</v>
      </c>
      <c r="BN87" s="16">
        <f t="shared" si="45"/>
        <v>3</v>
      </c>
      <c r="BO87" s="17">
        <f t="shared" si="46"/>
        <v>0.33333333333333331</v>
      </c>
      <c r="BP87" s="16">
        <f t="shared" si="47"/>
        <v>7</v>
      </c>
    </row>
    <row r="88" spans="1:68">
      <c r="A88" s="68" t="s">
        <v>136</v>
      </c>
      <c r="B88" s="69">
        <v>808324</v>
      </c>
      <c r="C88" s="69">
        <v>24</v>
      </c>
      <c r="D88" s="70" t="s">
        <v>344</v>
      </c>
      <c r="E88" s="70" t="s">
        <v>345</v>
      </c>
      <c r="F88" s="35" t="s">
        <v>36</v>
      </c>
      <c r="G88" s="35"/>
      <c r="H88" s="35"/>
      <c r="I88" s="35"/>
      <c r="J88" s="3">
        <v>1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0</v>
      </c>
      <c r="R88" s="3">
        <v>1</v>
      </c>
      <c r="S88" s="3">
        <v>1</v>
      </c>
      <c r="T88" s="3">
        <v>0</v>
      </c>
      <c r="U88" s="3">
        <v>1</v>
      </c>
      <c r="V88" s="3">
        <v>2</v>
      </c>
      <c r="W88" s="3">
        <v>0</v>
      </c>
      <c r="X88" s="3">
        <v>1</v>
      </c>
      <c r="Y88" s="3">
        <v>1</v>
      </c>
      <c r="Z88" s="3">
        <v>1</v>
      </c>
      <c r="AA88" s="3">
        <v>0</v>
      </c>
      <c r="AB88" s="3">
        <v>1</v>
      </c>
      <c r="AC88" s="3">
        <v>1</v>
      </c>
      <c r="AD88" s="3">
        <v>1</v>
      </c>
      <c r="AE88" s="3">
        <v>1</v>
      </c>
      <c r="AF88" s="3">
        <v>0</v>
      </c>
      <c r="AG88" s="3">
        <v>1</v>
      </c>
      <c r="AH88" s="3">
        <v>1</v>
      </c>
      <c r="AI88" s="3">
        <v>1</v>
      </c>
      <c r="AJ88" s="3">
        <v>2</v>
      </c>
      <c r="AK88" s="3">
        <v>1</v>
      </c>
      <c r="AL88" s="3">
        <v>1</v>
      </c>
      <c r="AM88" s="3">
        <v>1</v>
      </c>
      <c r="AN88" s="3">
        <v>1</v>
      </c>
      <c r="AO88" s="3">
        <v>1</v>
      </c>
      <c r="AP88" s="3">
        <v>2</v>
      </c>
      <c r="AQ88" s="3">
        <v>1</v>
      </c>
      <c r="AR88" s="3">
        <v>1</v>
      </c>
      <c r="AS88" s="3">
        <v>0</v>
      </c>
      <c r="AT88" s="3">
        <v>1</v>
      </c>
      <c r="AU88" s="3">
        <v>1</v>
      </c>
      <c r="AV88" s="3">
        <v>1</v>
      </c>
      <c r="AW88" s="3">
        <v>1</v>
      </c>
      <c r="AX88" s="3">
        <v>0</v>
      </c>
      <c r="AY88" s="3">
        <v>0</v>
      </c>
      <c r="AZ88" s="3">
        <v>1</v>
      </c>
      <c r="BA88" s="16">
        <f t="shared" si="32"/>
        <v>38</v>
      </c>
      <c r="BB88" s="17">
        <f t="shared" si="33"/>
        <v>0.76</v>
      </c>
      <c r="BC88" s="17" t="str">
        <f t="shared" si="34"/>
        <v>Pagrindinis</v>
      </c>
      <c r="BD88" s="16">
        <f t="shared" si="35"/>
        <v>16</v>
      </c>
      <c r="BE88" s="17">
        <f t="shared" si="36"/>
        <v>0.8</v>
      </c>
      <c r="BF88" s="16">
        <f t="shared" si="37"/>
        <v>6</v>
      </c>
      <c r="BG88" s="17">
        <f t="shared" si="38"/>
        <v>0.75</v>
      </c>
      <c r="BH88" s="16">
        <f t="shared" si="39"/>
        <v>16</v>
      </c>
      <c r="BI88" s="17">
        <f t="shared" si="40"/>
        <v>0.72727272727272729</v>
      </c>
      <c r="BJ88" s="16">
        <f t="shared" si="41"/>
        <v>11</v>
      </c>
      <c r="BK88" s="17">
        <f t="shared" si="42"/>
        <v>0.73333333333333328</v>
      </c>
      <c r="BL88" s="16">
        <f t="shared" si="43"/>
        <v>22</v>
      </c>
      <c r="BM88" s="17">
        <f t="shared" si="44"/>
        <v>0.84615384615384615</v>
      </c>
      <c r="BN88" s="16">
        <f t="shared" si="45"/>
        <v>5</v>
      </c>
      <c r="BO88" s="17">
        <f t="shared" si="46"/>
        <v>0.55555555555555558</v>
      </c>
      <c r="BP88" s="16">
        <f t="shared" si="47"/>
        <v>9</v>
      </c>
    </row>
    <row r="89" spans="1:68">
      <c r="A89" s="68" t="s">
        <v>136</v>
      </c>
      <c r="B89" s="69">
        <v>808325</v>
      </c>
      <c r="C89" s="69">
        <v>25</v>
      </c>
      <c r="D89" s="70" t="s">
        <v>346</v>
      </c>
      <c r="E89" s="70" t="s">
        <v>347</v>
      </c>
      <c r="F89" s="35" t="s">
        <v>32</v>
      </c>
      <c r="G89" s="35" t="s">
        <v>34</v>
      </c>
      <c r="H89" s="35" t="s">
        <v>34</v>
      </c>
      <c r="I89" s="35" t="s">
        <v>34</v>
      </c>
      <c r="J89" s="3">
        <v>0</v>
      </c>
      <c r="K89" s="3">
        <v>1</v>
      </c>
      <c r="L89" s="3">
        <v>1</v>
      </c>
      <c r="M89" s="3">
        <v>1</v>
      </c>
      <c r="N89" s="3">
        <v>0</v>
      </c>
      <c r="O89" s="3">
        <v>1</v>
      </c>
      <c r="P89" s="3">
        <v>0</v>
      </c>
      <c r="Q89" s="3">
        <v>1</v>
      </c>
      <c r="R89" s="3">
        <v>0</v>
      </c>
      <c r="S89" s="3">
        <v>1</v>
      </c>
      <c r="T89" s="3">
        <v>1</v>
      </c>
      <c r="U89" s="3">
        <v>0</v>
      </c>
      <c r="V89" s="3">
        <v>0</v>
      </c>
      <c r="W89" s="3">
        <v>0</v>
      </c>
      <c r="X89" s="3">
        <v>0</v>
      </c>
      <c r="Y89" s="3">
        <v>1</v>
      </c>
      <c r="Z89" s="3">
        <v>1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1</v>
      </c>
      <c r="AI89" s="3">
        <v>0</v>
      </c>
      <c r="AJ89" s="3">
        <v>1</v>
      </c>
      <c r="AK89" s="3">
        <v>0</v>
      </c>
      <c r="AL89" s="3">
        <v>1</v>
      </c>
      <c r="AM89" s="3">
        <v>1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2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16">
        <f t="shared" si="32"/>
        <v>15</v>
      </c>
      <c r="BB89" s="17">
        <f t="shared" si="33"/>
        <v>0.3</v>
      </c>
      <c r="BC89" s="17" t="str">
        <f t="shared" si="34"/>
        <v>Patenkinamas</v>
      </c>
      <c r="BD89" s="16">
        <f t="shared" si="35"/>
        <v>7</v>
      </c>
      <c r="BE89" s="17">
        <f t="shared" si="36"/>
        <v>0.35</v>
      </c>
      <c r="BF89" s="16">
        <f t="shared" si="37"/>
        <v>2</v>
      </c>
      <c r="BG89" s="17">
        <f t="shared" si="38"/>
        <v>0.25</v>
      </c>
      <c r="BH89" s="16">
        <f t="shared" si="39"/>
        <v>6</v>
      </c>
      <c r="BI89" s="17">
        <f t="shared" si="40"/>
        <v>0.27272727272727271</v>
      </c>
      <c r="BJ89" s="16">
        <f t="shared" si="41"/>
        <v>8</v>
      </c>
      <c r="BK89" s="17">
        <f t="shared" si="42"/>
        <v>0.53333333333333333</v>
      </c>
      <c r="BL89" s="16">
        <f t="shared" si="43"/>
        <v>6</v>
      </c>
      <c r="BM89" s="17">
        <f t="shared" si="44"/>
        <v>0.23076923076923078</v>
      </c>
      <c r="BN89" s="16">
        <f t="shared" si="45"/>
        <v>1</v>
      </c>
      <c r="BO89" s="17">
        <f t="shared" si="46"/>
        <v>0.1111111111111111</v>
      </c>
      <c r="BP89" s="16">
        <f t="shared" si="47"/>
        <v>2</v>
      </c>
    </row>
    <row r="90" spans="1:68">
      <c r="A90" s="68" t="s">
        <v>136</v>
      </c>
      <c r="B90" s="69">
        <v>808326</v>
      </c>
      <c r="C90" s="69">
        <v>26</v>
      </c>
      <c r="D90" s="70" t="s">
        <v>348</v>
      </c>
      <c r="E90" s="70" t="s">
        <v>349</v>
      </c>
      <c r="F90" s="35" t="s">
        <v>32</v>
      </c>
      <c r="G90" s="35"/>
      <c r="H90" s="35"/>
      <c r="I90" s="35"/>
      <c r="J90" s="3">
        <v>1</v>
      </c>
      <c r="K90" s="3">
        <v>1</v>
      </c>
      <c r="L90" s="3">
        <v>1</v>
      </c>
      <c r="M90" s="3">
        <v>0</v>
      </c>
      <c r="N90" s="3">
        <v>0</v>
      </c>
      <c r="O90" s="3">
        <v>1</v>
      </c>
      <c r="P90" s="3">
        <v>1</v>
      </c>
      <c r="Q90" s="3">
        <v>1</v>
      </c>
      <c r="R90" s="3">
        <v>0</v>
      </c>
      <c r="S90" s="3">
        <v>0</v>
      </c>
      <c r="T90" s="3">
        <v>0</v>
      </c>
      <c r="U90" s="3">
        <v>0</v>
      </c>
      <c r="V90" s="3">
        <v>2</v>
      </c>
      <c r="W90" s="3">
        <v>0</v>
      </c>
      <c r="X90" s="3">
        <v>1</v>
      </c>
      <c r="Y90" s="3">
        <v>0</v>
      </c>
      <c r="Z90" s="3">
        <v>1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1</v>
      </c>
      <c r="AI90" s="3">
        <v>1</v>
      </c>
      <c r="AJ90" s="3">
        <v>0</v>
      </c>
      <c r="AK90" s="3">
        <v>0</v>
      </c>
      <c r="AL90" s="3">
        <v>0</v>
      </c>
      <c r="AM90" s="3">
        <v>1</v>
      </c>
      <c r="AN90" s="3">
        <v>1</v>
      </c>
      <c r="AO90" s="3">
        <v>1</v>
      </c>
      <c r="AP90" s="3">
        <v>2</v>
      </c>
      <c r="AQ90" s="3">
        <v>0</v>
      </c>
      <c r="AR90" s="3">
        <v>1</v>
      </c>
      <c r="AS90" s="3">
        <v>1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16">
        <f t="shared" si="32"/>
        <v>19</v>
      </c>
      <c r="BB90" s="17">
        <f t="shared" si="33"/>
        <v>0.38</v>
      </c>
      <c r="BC90" s="17" t="str">
        <f t="shared" si="34"/>
        <v>Patenkinamas</v>
      </c>
      <c r="BD90" s="16">
        <f t="shared" si="35"/>
        <v>9</v>
      </c>
      <c r="BE90" s="17">
        <f t="shared" si="36"/>
        <v>0.45</v>
      </c>
      <c r="BF90" s="16">
        <f t="shared" si="37"/>
        <v>4</v>
      </c>
      <c r="BG90" s="17">
        <f t="shared" si="38"/>
        <v>0.5</v>
      </c>
      <c r="BH90" s="16">
        <f t="shared" si="39"/>
        <v>6</v>
      </c>
      <c r="BI90" s="17">
        <f t="shared" si="40"/>
        <v>0.27272727272727271</v>
      </c>
      <c r="BJ90" s="16">
        <f t="shared" si="41"/>
        <v>7</v>
      </c>
      <c r="BK90" s="17">
        <f t="shared" si="42"/>
        <v>0.46666666666666667</v>
      </c>
      <c r="BL90" s="16">
        <f t="shared" si="43"/>
        <v>10</v>
      </c>
      <c r="BM90" s="17">
        <f t="shared" si="44"/>
        <v>0.38461538461538464</v>
      </c>
      <c r="BN90" s="16">
        <f t="shared" si="45"/>
        <v>2</v>
      </c>
      <c r="BO90" s="17">
        <f t="shared" si="46"/>
        <v>0.22222222222222221</v>
      </c>
      <c r="BP90" s="16">
        <f t="shared" si="47"/>
        <v>3</v>
      </c>
    </row>
    <row r="91" spans="1:68">
      <c r="A91" s="68" t="s">
        <v>136</v>
      </c>
      <c r="B91" s="69">
        <v>808327</v>
      </c>
      <c r="C91" s="69">
        <v>27</v>
      </c>
      <c r="D91" s="70" t="s">
        <v>295</v>
      </c>
      <c r="E91" s="70" t="s">
        <v>350</v>
      </c>
      <c r="F91" s="35" t="s">
        <v>32</v>
      </c>
      <c r="G91" s="35"/>
      <c r="H91" s="35"/>
      <c r="I91" s="35"/>
      <c r="J91" s="3">
        <v>1</v>
      </c>
      <c r="K91" s="3">
        <v>1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0</v>
      </c>
      <c r="S91" s="3">
        <v>1</v>
      </c>
      <c r="T91" s="3">
        <v>1</v>
      </c>
      <c r="U91" s="3">
        <v>1</v>
      </c>
      <c r="V91" s="3">
        <v>2</v>
      </c>
      <c r="W91" s="3">
        <v>0</v>
      </c>
      <c r="X91" s="3">
        <v>1</v>
      </c>
      <c r="Y91" s="3">
        <v>0</v>
      </c>
      <c r="Z91" s="3">
        <v>1</v>
      </c>
      <c r="AA91" s="3">
        <v>1</v>
      </c>
      <c r="AB91" s="3">
        <v>1</v>
      </c>
      <c r="AC91" s="3">
        <v>1</v>
      </c>
      <c r="AD91" s="3">
        <v>0</v>
      </c>
      <c r="AE91" s="3">
        <v>0</v>
      </c>
      <c r="AF91" s="3">
        <v>0</v>
      </c>
      <c r="AG91" s="3">
        <v>0</v>
      </c>
      <c r="AH91" s="3">
        <v>1</v>
      </c>
      <c r="AI91" s="3">
        <v>1</v>
      </c>
      <c r="AJ91" s="3">
        <v>2</v>
      </c>
      <c r="AK91" s="3">
        <v>1</v>
      </c>
      <c r="AL91" s="3">
        <v>1</v>
      </c>
      <c r="AM91" s="3">
        <v>1</v>
      </c>
      <c r="AN91" s="3">
        <v>1</v>
      </c>
      <c r="AO91" s="3">
        <v>1</v>
      </c>
      <c r="AP91" s="3">
        <v>2</v>
      </c>
      <c r="AQ91" s="3">
        <v>1</v>
      </c>
      <c r="AR91" s="3">
        <v>1</v>
      </c>
      <c r="AS91" s="3">
        <v>1</v>
      </c>
      <c r="AT91" s="3">
        <v>1</v>
      </c>
      <c r="AU91" s="3">
        <v>1</v>
      </c>
      <c r="AV91" s="3">
        <v>0</v>
      </c>
      <c r="AW91" s="3">
        <v>2</v>
      </c>
      <c r="AX91" s="3">
        <v>0</v>
      </c>
      <c r="AY91" s="3">
        <v>0</v>
      </c>
      <c r="AZ91" s="3">
        <v>1</v>
      </c>
      <c r="BA91" s="16">
        <f t="shared" si="32"/>
        <v>37</v>
      </c>
      <c r="BB91" s="17">
        <f t="shared" si="33"/>
        <v>0.74</v>
      </c>
      <c r="BC91" s="17" t="str">
        <f t="shared" si="34"/>
        <v>Pagrindinis</v>
      </c>
      <c r="BD91" s="16">
        <f t="shared" si="35"/>
        <v>15</v>
      </c>
      <c r="BE91" s="17">
        <f t="shared" si="36"/>
        <v>0.75</v>
      </c>
      <c r="BF91" s="16">
        <f t="shared" si="37"/>
        <v>5</v>
      </c>
      <c r="BG91" s="17">
        <f t="shared" si="38"/>
        <v>0.625</v>
      </c>
      <c r="BH91" s="16">
        <f t="shared" si="39"/>
        <v>17</v>
      </c>
      <c r="BI91" s="17">
        <f t="shared" si="40"/>
        <v>0.77272727272727271</v>
      </c>
      <c r="BJ91" s="16">
        <f t="shared" si="41"/>
        <v>14</v>
      </c>
      <c r="BK91" s="17">
        <f t="shared" si="42"/>
        <v>0.93333333333333335</v>
      </c>
      <c r="BL91" s="16">
        <f t="shared" si="43"/>
        <v>17</v>
      </c>
      <c r="BM91" s="17">
        <f t="shared" si="44"/>
        <v>0.65384615384615385</v>
      </c>
      <c r="BN91" s="16">
        <f t="shared" si="45"/>
        <v>6</v>
      </c>
      <c r="BO91" s="17">
        <f t="shared" si="46"/>
        <v>0.66666666666666663</v>
      </c>
      <c r="BP91" s="16">
        <f t="shared" si="47"/>
        <v>9</v>
      </c>
    </row>
    <row r="92" spans="1:68">
      <c r="A92" s="68" t="s">
        <v>136</v>
      </c>
      <c r="B92" s="69">
        <v>808328</v>
      </c>
      <c r="C92" s="69">
        <v>28</v>
      </c>
      <c r="D92" s="70" t="s">
        <v>351</v>
      </c>
      <c r="E92" s="70" t="s">
        <v>352</v>
      </c>
      <c r="F92" s="35" t="s">
        <v>36</v>
      </c>
      <c r="G92" s="35"/>
      <c r="H92" s="35"/>
      <c r="I92" s="35"/>
      <c r="J92" s="3">
        <v>1</v>
      </c>
      <c r="K92" s="3">
        <v>1</v>
      </c>
      <c r="L92" s="3">
        <v>0</v>
      </c>
      <c r="M92" s="3">
        <v>1</v>
      </c>
      <c r="N92" s="3">
        <v>1</v>
      </c>
      <c r="O92" s="3">
        <v>0</v>
      </c>
      <c r="P92" s="3">
        <v>1</v>
      </c>
      <c r="Q92" s="3">
        <v>0</v>
      </c>
      <c r="R92" s="3">
        <v>1</v>
      </c>
      <c r="S92" s="3">
        <v>0</v>
      </c>
      <c r="T92" s="3">
        <v>0</v>
      </c>
      <c r="U92" s="3">
        <v>1</v>
      </c>
      <c r="V92" s="3">
        <v>0</v>
      </c>
      <c r="W92" s="3">
        <v>1</v>
      </c>
      <c r="X92" s="3">
        <v>0</v>
      </c>
      <c r="Y92" s="3">
        <v>1</v>
      </c>
      <c r="Z92" s="3">
        <v>0</v>
      </c>
      <c r="AA92" s="3">
        <v>0</v>
      </c>
      <c r="AB92" s="3">
        <v>0</v>
      </c>
      <c r="AC92" s="3">
        <v>0</v>
      </c>
      <c r="AD92" s="3">
        <v>1</v>
      </c>
      <c r="AE92" s="3">
        <v>1</v>
      </c>
      <c r="AF92" s="3">
        <v>1</v>
      </c>
      <c r="AG92" s="3">
        <v>1</v>
      </c>
      <c r="AH92" s="3">
        <v>1</v>
      </c>
      <c r="AI92" s="3">
        <v>1</v>
      </c>
      <c r="AJ92" s="3">
        <v>2</v>
      </c>
      <c r="AK92" s="3">
        <v>1</v>
      </c>
      <c r="AL92" s="3">
        <v>1</v>
      </c>
      <c r="AM92" s="3">
        <v>1</v>
      </c>
      <c r="AN92" s="3">
        <v>1</v>
      </c>
      <c r="AO92" s="3">
        <v>1</v>
      </c>
      <c r="AP92" s="3">
        <v>2</v>
      </c>
      <c r="AQ92" s="3">
        <v>0</v>
      </c>
      <c r="AR92" s="3">
        <v>0</v>
      </c>
      <c r="AS92" s="3">
        <v>0</v>
      </c>
      <c r="AT92" s="3">
        <v>1</v>
      </c>
      <c r="AU92" s="3">
        <v>2</v>
      </c>
      <c r="AV92" s="3">
        <v>0</v>
      </c>
      <c r="AW92" s="3">
        <v>1</v>
      </c>
      <c r="AX92" s="3">
        <v>0</v>
      </c>
      <c r="AY92" s="3">
        <v>0</v>
      </c>
      <c r="AZ92" s="3">
        <v>0</v>
      </c>
      <c r="BA92" s="16">
        <f t="shared" si="32"/>
        <v>28</v>
      </c>
      <c r="BB92" s="17">
        <f t="shared" si="33"/>
        <v>0.56000000000000005</v>
      </c>
      <c r="BC92" s="17" t="str">
        <f t="shared" si="34"/>
        <v>Pagrindinis</v>
      </c>
      <c r="BD92" s="16">
        <f t="shared" si="35"/>
        <v>11</v>
      </c>
      <c r="BE92" s="17">
        <f t="shared" si="36"/>
        <v>0.55000000000000004</v>
      </c>
      <c r="BF92" s="16">
        <f t="shared" si="37"/>
        <v>4</v>
      </c>
      <c r="BG92" s="17">
        <f t="shared" si="38"/>
        <v>0.5</v>
      </c>
      <c r="BH92" s="16">
        <f t="shared" si="39"/>
        <v>13</v>
      </c>
      <c r="BI92" s="17">
        <f t="shared" si="40"/>
        <v>0.59090909090909094</v>
      </c>
      <c r="BJ92" s="16">
        <f t="shared" si="41"/>
        <v>8</v>
      </c>
      <c r="BK92" s="17">
        <f t="shared" si="42"/>
        <v>0.53333333333333333</v>
      </c>
      <c r="BL92" s="16">
        <f t="shared" si="43"/>
        <v>18</v>
      </c>
      <c r="BM92" s="17">
        <f t="shared" si="44"/>
        <v>0.69230769230769229</v>
      </c>
      <c r="BN92" s="16">
        <f t="shared" si="45"/>
        <v>2</v>
      </c>
      <c r="BO92" s="17">
        <f t="shared" si="46"/>
        <v>0.22222222222222221</v>
      </c>
      <c r="BP92" s="16">
        <f t="shared" si="47"/>
        <v>6</v>
      </c>
    </row>
    <row r="93" spans="1:68">
      <c r="A93" s="68" t="s">
        <v>136</v>
      </c>
      <c r="B93" s="69">
        <v>808329</v>
      </c>
      <c r="C93" s="69">
        <v>29</v>
      </c>
      <c r="D93" s="70" t="s">
        <v>353</v>
      </c>
      <c r="E93" s="70" t="s">
        <v>354</v>
      </c>
      <c r="F93" s="35" t="s">
        <v>32</v>
      </c>
      <c r="G93" s="35"/>
      <c r="H93" s="35"/>
      <c r="I93" s="35"/>
      <c r="J93" s="3">
        <v>1</v>
      </c>
      <c r="K93" s="3">
        <v>1</v>
      </c>
      <c r="L93" s="3">
        <v>1</v>
      </c>
      <c r="M93" s="3">
        <v>1</v>
      </c>
      <c r="N93" s="3">
        <v>1</v>
      </c>
      <c r="O93" s="3">
        <v>1</v>
      </c>
      <c r="P93" s="3">
        <v>1</v>
      </c>
      <c r="Q93" s="3">
        <v>0</v>
      </c>
      <c r="R93" s="3">
        <v>1</v>
      </c>
      <c r="S93" s="3">
        <v>0</v>
      </c>
      <c r="T93" s="3">
        <v>1</v>
      </c>
      <c r="U93" s="3">
        <v>0</v>
      </c>
      <c r="V93" s="3">
        <v>2</v>
      </c>
      <c r="W93" s="3">
        <v>0</v>
      </c>
      <c r="X93" s="3">
        <v>0</v>
      </c>
      <c r="Y93" s="3">
        <v>1</v>
      </c>
      <c r="Z93" s="3">
        <v>1</v>
      </c>
      <c r="AA93" s="3">
        <v>0</v>
      </c>
      <c r="AB93" s="3">
        <v>1</v>
      </c>
      <c r="AC93" s="3">
        <v>1</v>
      </c>
      <c r="AD93" s="3">
        <v>1</v>
      </c>
      <c r="AE93" s="3">
        <v>0</v>
      </c>
      <c r="AF93" s="3">
        <v>1</v>
      </c>
      <c r="AG93" s="3">
        <v>1</v>
      </c>
      <c r="AH93" s="3">
        <v>1</v>
      </c>
      <c r="AI93" s="3">
        <v>1</v>
      </c>
      <c r="AJ93" s="3">
        <v>2</v>
      </c>
      <c r="AK93" s="3">
        <v>1</v>
      </c>
      <c r="AL93" s="3">
        <v>1</v>
      </c>
      <c r="AM93" s="3">
        <v>0</v>
      </c>
      <c r="AN93" s="3">
        <v>1</v>
      </c>
      <c r="AO93" s="3">
        <v>1</v>
      </c>
      <c r="AP93" s="3">
        <v>2</v>
      </c>
      <c r="AQ93" s="3">
        <v>0</v>
      </c>
      <c r="AR93" s="3">
        <v>1</v>
      </c>
      <c r="AS93" s="3">
        <v>0</v>
      </c>
      <c r="AT93" s="3">
        <v>1</v>
      </c>
      <c r="AU93" s="3">
        <v>2</v>
      </c>
      <c r="AV93" s="3">
        <v>1</v>
      </c>
      <c r="AW93" s="3">
        <v>0</v>
      </c>
      <c r="AX93" s="3">
        <v>0</v>
      </c>
      <c r="AY93" s="3">
        <v>1</v>
      </c>
      <c r="AZ93" s="3">
        <v>1</v>
      </c>
      <c r="BA93" s="16">
        <f t="shared" si="32"/>
        <v>35</v>
      </c>
      <c r="BB93" s="17">
        <f t="shared" si="33"/>
        <v>0.7</v>
      </c>
      <c r="BC93" s="17" t="str">
        <f t="shared" si="34"/>
        <v>Pagrindinis</v>
      </c>
      <c r="BD93" s="16">
        <f t="shared" si="35"/>
        <v>16</v>
      </c>
      <c r="BE93" s="17">
        <f t="shared" si="36"/>
        <v>0.8</v>
      </c>
      <c r="BF93" s="16">
        <f t="shared" si="37"/>
        <v>5</v>
      </c>
      <c r="BG93" s="17">
        <f t="shared" si="38"/>
        <v>0.625</v>
      </c>
      <c r="BH93" s="16">
        <f t="shared" si="39"/>
        <v>14</v>
      </c>
      <c r="BI93" s="17">
        <f t="shared" si="40"/>
        <v>0.63636363636363635</v>
      </c>
      <c r="BJ93" s="16">
        <f t="shared" si="41"/>
        <v>10</v>
      </c>
      <c r="BK93" s="17">
        <f t="shared" si="42"/>
        <v>0.66666666666666663</v>
      </c>
      <c r="BL93" s="16">
        <f t="shared" si="43"/>
        <v>19</v>
      </c>
      <c r="BM93" s="17">
        <f t="shared" si="44"/>
        <v>0.73076923076923073</v>
      </c>
      <c r="BN93" s="16">
        <f t="shared" si="45"/>
        <v>6</v>
      </c>
      <c r="BO93" s="17">
        <f t="shared" si="46"/>
        <v>0.66666666666666663</v>
      </c>
      <c r="BP93" s="16">
        <f t="shared" si="47"/>
        <v>8</v>
      </c>
    </row>
    <row r="94" spans="1:68">
      <c r="A94" s="68" t="s">
        <v>136</v>
      </c>
      <c r="B94" s="69">
        <v>808330</v>
      </c>
      <c r="C94" s="69">
        <v>30</v>
      </c>
      <c r="D94" s="70" t="s">
        <v>295</v>
      </c>
      <c r="E94" s="70" t="s">
        <v>355</v>
      </c>
      <c r="F94" s="35" t="s">
        <v>32</v>
      </c>
      <c r="G94" s="35"/>
      <c r="H94" s="35"/>
      <c r="I94" s="35"/>
      <c r="J94" s="3">
        <v>1</v>
      </c>
      <c r="K94" s="3">
        <v>1</v>
      </c>
      <c r="L94" s="3">
        <v>0</v>
      </c>
      <c r="M94" s="3">
        <v>1</v>
      </c>
      <c r="N94" s="3">
        <v>1</v>
      </c>
      <c r="O94" s="3">
        <v>1</v>
      </c>
      <c r="P94" s="3">
        <v>1</v>
      </c>
      <c r="Q94" s="3">
        <v>0</v>
      </c>
      <c r="R94" s="3">
        <v>0</v>
      </c>
      <c r="S94" s="3">
        <v>0</v>
      </c>
      <c r="T94" s="3">
        <v>0</v>
      </c>
      <c r="U94" s="3">
        <v>1</v>
      </c>
      <c r="V94" s="3">
        <v>1</v>
      </c>
      <c r="W94" s="3">
        <v>1</v>
      </c>
      <c r="X94" s="3">
        <v>0</v>
      </c>
      <c r="Y94" s="3">
        <v>1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1</v>
      </c>
      <c r="AF94" s="3">
        <v>1</v>
      </c>
      <c r="AG94" s="3">
        <v>0</v>
      </c>
      <c r="AH94" s="3">
        <v>1</v>
      </c>
      <c r="AI94" s="3">
        <v>1</v>
      </c>
      <c r="AJ94" s="3">
        <v>1</v>
      </c>
      <c r="AK94" s="3">
        <v>0</v>
      </c>
      <c r="AL94" s="3">
        <v>0</v>
      </c>
      <c r="AM94" s="3">
        <v>0</v>
      </c>
      <c r="AN94" s="3">
        <v>1</v>
      </c>
      <c r="AO94" s="3">
        <v>0</v>
      </c>
      <c r="AP94" s="3">
        <v>1</v>
      </c>
      <c r="AQ94" s="3">
        <v>0</v>
      </c>
      <c r="AR94" s="3">
        <v>1</v>
      </c>
      <c r="AS94" s="3">
        <v>0</v>
      </c>
      <c r="AT94" s="3">
        <v>1</v>
      </c>
      <c r="AU94" s="3">
        <v>1</v>
      </c>
      <c r="AV94" s="3">
        <v>0</v>
      </c>
      <c r="AW94" s="3">
        <v>2</v>
      </c>
      <c r="AX94" s="3">
        <v>0</v>
      </c>
      <c r="AY94" s="3">
        <v>1</v>
      </c>
      <c r="AZ94" s="3">
        <v>0</v>
      </c>
      <c r="BA94" s="16">
        <f t="shared" si="32"/>
        <v>23</v>
      </c>
      <c r="BB94" s="17">
        <f t="shared" si="33"/>
        <v>0.46</v>
      </c>
      <c r="BC94" s="17" t="str">
        <f t="shared" si="34"/>
        <v>Patenkinamas</v>
      </c>
      <c r="BD94" s="16">
        <f t="shared" si="35"/>
        <v>10</v>
      </c>
      <c r="BE94" s="17">
        <f t="shared" si="36"/>
        <v>0.5</v>
      </c>
      <c r="BF94" s="16">
        <f t="shared" si="37"/>
        <v>3</v>
      </c>
      <c r="BG94" s="17">
        <f t="shared" si="38"/>
        <v>0.375</v>
      </c>
      <c r="BH94" s="16">
        <f t="shared" si="39"/>
        <v>10</v>
      </c>
      <c r="BI94" s="17">
        <f t="shared" si="40"/>
        <v>0.45454545454545453</v>
      </c>
      <c r="BJ94" s="16">
        <f t="shared" si="41"/>
        <v>9</v>
      </c>
      <c r="BK94" s="17">
        <f t="shared" si="42"/>
        <v>0.6</v>
      </c>
      <c r="BL94" s="16">
        <f t="shared" si="43"/>
        <v>13</v>
      </c>
      <c r="BM94" s="17">
        <f t="shared" si="44"/>
        <v>0.5</v>
      </c>
      <c r="BN94" s="16">
        <f t="shared" si="45"/>
        <v>1</v>
      </c>
      <c r="BO94" s="17">
        <f t="shared" si="46"/>
        <v>0.1111111111111111</v>
      </c>
      <c r="BP94" s="16">
        <f t="shared" si="47"/>
        <v>4</v>
      </c>
    </row>
    <row r="95" spans="1:68">
      <c r="A95" s="68" t="s">
        <v>356</v>
      </c>
      <c r="B95" s="69">
        <v>808401</v>
      </c>
      <c r="C95" s="69">
        <v>1</v>
      </c>
      <c r="D95" s="70" t="s">
        <v>104</v>
      </c>
      <c r="E95" s="70" t="s">
        <v>357</v>
      </c>
      <c r="F95" s="35" t="s">
        <v>32</v>
      </c>
      <c r="G95" s="35"/>
      <c r="H95" s="35"/>
      <c r="I95" s="35"/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0</v>
      </c>
      <c r="P95" s="3">
        <v>0</v>
      </c>
      <c r="Q95" s="3">
        <v>1</v>
      </c>
      <c r="R95" s="3">
        <v>0</v>
      </c>
      <c r="S95" s="3">
        <v>1</v>
      </c>
      <c r="T95" s="3">
        <v>1</v>
      </c>
      <c r="U95" s="3">
        <v>1</v>
      </c>
      <c r="V95" s="3">
        <v>2</v>
      </c>
      <c r="W95" s="3">
        <v>0</v>
      </c>
      <c r="X95" s="3">
        <v>1</v>
      </c>
      <c r="Y95" s="3">
        <v>1</v>
      </c>
      <c r="Z95" s="3">
        <v>1</v>
      </c>
      <c r="AA95" s="3">
        <v>1</v>
      </c>
      <c r="AB95" s="3">
        <v>1</v>
      </c>
      <c r="AC95" s="3">
        <v>1</v>
      </c>
      <c r="AD95" s="3">
        <v>1</v>
      </c>
      <c r="AE95" s="3">
        <v>1</v>
      </c>
      <c r="AF95" s="3">
        <v>0</v>
      </c>
      <c r="AG95" s="3">
        <v>1</v>
      </c>
      <c r="AH95" s="3">
        <v>1</v>
      </c>
      <c r="AI95" s="3">
        <v>1</v>
      </c>
      <c r="AJ95" s="3">
        <v>2</v>
      </c>
      <c r="AK95" s="3">
        <v>1</v>
      </c>
      <c r="AL95" s="3">
        <v>1</v>
      </c>
      <c r="AM95" s="3">
        <v>1</v>
      </c>
      <c r="AN95" s="3">
        <v>1</v>
      </c>
      <c r="AO95" s="3">
        <v>1</v>
      </c>
      <c r="AP95" s="3">
        <v>2</v>
      </c>
      <c r="AQ95" s="3">
        <v>1</v>
      </c>
      <c r="AR95" s="3">
        <v>1</v>
      </c>
      <c r="AS95" s="3">
        <v>1</v>
      </c>
      <c r="AT95" s="3">
        <v>0</v>
      </c>
      <c r="AU95" s="3">
        <v>2</v>
      </c>
      <c r="AV95" s="3">
        <v>1</v>
      </c>
      <c r="AW95" s="3">
        <v>1</v>
      </c>
      <c r="AX95" s="3">
        <v>0</v>
      </c>
      <c r="AY95" s="3">
        <v>1</v>
      </c>
      <c r="AZ95" s="3">
        <v>1</v>
      </c>
      <c r="BA95" s="16">
        <f t="shared" si="32"/>
        <v>40</v>
      </c>
      <c r="BB95" s="17">
        <f t="shared" si="33"/>
        <v>0.8</v>
      </c>
      <c r="BC95" s="17" t="str">
        <f t="shared" si="34"/>
        <v>Aukštesnysis</v>
      </c>
      <c r="BD95" s="16">
        <f t="shared" si="35"/>
        <v>16</v>
      </c>
      <c r="BE95" s="17">
        <f t="shared" si="36"/>
        <v>0.8</v>
      </c>
      <c r="BF95" s="16">
        <f t="shared" si="37"/>
        <v>6</v>
      </c>
      <c r="BG95" s="17">
        <f t="shared" si="38"/>
        <v>0.75</v>
      </c>
      <c r="BH95" s="16">
        <f t="shared" si="39"/>
        <v>18</v>
      </c>
      <c r="BI95" s="17">
        <f t="shared" si="40"/>
        <v>0.81818181818181823</v>
      </c>
      <c r="BJ95" s="16">
        <f t="shared" si="41"/>
        <v>13</v>
      </c>
      <c r="BK95" s="17">
        <f t="shared" si="42"/>
        <v>0.8666666666666667</v>
      </c>
      <c r="BL95" s="16">
        <f t="shared" si="43"/>
        <v>20</v>
      </c>
      <c r="BM95" s="17">
        <f t="shared" si="44"/>
        <v>0.76923076923076927</v>
      </c>
      <c r="BN95" s="16">
        <f t="shared" si="45"/>
        <v>7</v>
      </c>
      <c r="BO95" s="17">
        <f t="shared" si="46"/>
        <v>0.77777777777777779</v>
      </c>
      <c r="BP95" s="16">
        <f t="shared" si="47"/>
        <v>10</v>
      </c>
    </row>
    <row r="96" spans="1:68">
      <c r="A96" s="68" t="s">
        <v>356</v>
      </c>
      <c r="B96" s="69">
        <v>808402</v>
      </c>
      <c r="C96" s="69">
        <v>2</v>
      </c>
      <c r="D96" s="70" t="s">
        <v>281</v>
      </c>
      <c r="E96" s="70" t="s">
        <v>358</v>
      </c>
      <c r="F96" s="35" t="s">
        <v>36</v>
      </c>
      <c r="G96" s="35"/>
      <c r="H96" s="35"/>
      <c r="I96" s="35"/>
      <c r="J96" s="3">
        <v>1</v>
      </c>
      <c r="K96" s="3">
        <v>1</v>
      </c>
      <c r="L96" s="3">
        <v>1</v>
      </c>
      <c r="M96" s="3">
        <v>1</v>
      </c>
      <c r="N96" s="3">
        <v>1</v>
      </c>
      <c r="O96" s="3">
        <v>0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1</v>
      </c>
      <c r="V96" s="3">
        <v>2</v>
      </c>
      <c r="W96" s="3">
        <v>1</v>
      </c>
      <c r="X96" s="3">
        <v>1</v>
      </c>
      <c r="Y96" s="3">
        <v>1</v>
      </c>
      <c r="Z96" s="3">
        <v>1</v>
      </c>
      <c r="AA96" s="3">
        <v>0</v>
      </c>
      <c r="AB96" s="3">
        <v>0</v>
      </c>
      <c r="AC96" s="3">
        <v>1</v>
      </c>
      <c r="AD96" s="3">
        <v>0</v>
      </c>
      <c r="AE96" s="3">
        <v>0</v>
      </c>
      <c r="AF96" s="3">
        <v>0</v>
      </c>
      <c r="AG96" s="3">
        <v>1</v>
      </c>
      <c r="AH96" s="3">
        <v>1</v>
      </c>
      <c r="AI96" s="3">
        <v>1</v>
      </c>
      <c r="AJ96" s="3">
        <v>2</v>
      </c>
      <c r="AK96" s="3">
        <v>1</v>
      </c>
      <c r="AL96" s="3">
        <v>1</v>
      </c>
      <c r="AM96" s="3">
        <v>1</v>
      </c>
      <c r="AN96" s="3">
        <v>1</v>
      </c>
      <c r="AO96" s="3">
        <v>1</v>
      </c>
      <c r="AP96" s="3">
        <v>2</v>
      </c>
      <c r="AQ96" s="3">
        <v>1</v>
      </c>
      <c r="AR96" s="3">
        <v>1</v>
      </c>
      <c r="AS96" s="3">
        <v>1</v>
      </c>
      <c r="AT96" s="3">
        <v>1</v>
      </c>
      <c r="AU96" s="3">
        <v>1</v>
      </c>
      <c r="AV96" s="3">
        <v>0</v>
      </c>
      <c r="AW96" s="3">
        <v>1</v>
      </c>
      <c r="AX96" s="3">
        <v>0</v>
      </c>
      <c r="AY96" s="3">
        <v>1</v>
      </c>
      <c r="AZ96" s="3">
        <v>0</v>
      </c>
      <c r="BA96" s="16">
        <f t="shared" si="32"/>
        <v>37</v>
      </c>
      <c r="BB96" s="17">
        <f t="shared" si="33"/>
        <v>0.74</v>
      </c>
      <c r="BC96" s="17" t="str">
        <f t="shared" si="34"/>
        <v>Pagrindinis</v>
      </c>
      <c r="BD96" s="16">
        <f t="shared" si="35"/>
        <v>16</v>
      </c>
      <c r="BE96" s="17">
        <f t="shared" si="36"/>
        <v>0.8</v>
      </c>
      <c r="BF96" s="16">
        <f t="shared" si="37"/>
        <v>5</v>
      </c>
      <c r="BG96" s="17">
        <f t="shared" si="38"/>
        <v>0.625</v>
      </c>
      <c r="BH96" s="16">
        <f t="shared" si="39"/>
        <v>16</v>
      </c>
      <c r="BI96" s="17">
        <f t="shared" si="40"/>
        <v>0.72727272727272729</v>
      </c>
      <c r="BJ96" s="16">
        <f t="shared" si="41"/>
        <v>12</v>
      </c>
      <c r="BK96" s="17">
        <f t="shared" si="42"/>
        <v>0.8</v>
      </c>
      <c r="BL96" s="16">
        <f t="shared" si="43"/>
        <v>20</v>
      </c>
      <c r="BM96" s="17">
        <f t="shared" si="44"/>
        <v>0.76923076923076927</v>
      </c>
      <c r="BN96" s="16">
        <f t="shared" si="45"/>
        <v>5</v>
      </c>
      <c r="BO96" s="17">
        <f t="shared" si="46"/>
        <v>0.55555555555555558</v>
      </c>
      <c r="BP96" s="16">
        <f t="shared" si="47"/>
        <v>9</v>
      </c>
    </row>
    <row r="97" spans="1:68">
      <c r="A97" s="68" t="s">
        <v>356</v>
      </c>
      <c r="B97" s="69">
        <v>808403</v>
      </c>
      <c r="C97" s="69">
        <v>3</v>
      </c>
      <c r="D97" s="70" t="s">
        <v>359</v>
      </c>
      <c r="E97" s="70" t="s">
        <v>360</v>
      </c>
      <c r="F97" s="35" t="s">
        <v>32</v>
      </c>
      <c r="G97" s="35"/>
      <c r="H97" s="35"/>
      <c r="I97" s="35"/>
      <c r="J97" s="3">
        <v>1</v>
      </c>
      <c r="K97" s="3">
        <v>1</v>
      </c>
      <c r="L97" s="3">
        <v>1</v>
      </c>
      <c r="M97" s="3">
        <v>1</v>
      </c>
      <c r="N97" s="3">
        <v>1</v>
      </c>
      <c r="O97" s="3">
        <v>1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1</v>
      </c>
      <c r="V97" s="3">
        <v>2</v>
      </c>
      <c r="W97" s="3">
        <v>1</v>
      </c>
      <c r="X97" s="3">
        <v>0</v>
      </c>
      <c r="Y97" s="3">
        <v>1</v>
      </c>
      <c r="Z97" s="3">
        <v>1</v>
      </c>
      <c r="AA97" s="3">
        <v>0</v>
      </c>
      <c r="AB97" s="3">
        <v>1</v>
      </c>
      <c r="AC97" s="3">
        <v>1</v>
      </c>
      <c r="AD97" s="3">
        <v>0</v>
      </c>
      <c r="AE97" s="3">
        <v>0</v>
      </c>
      <c r="AF97" s="3">
        <v>0</v>
      </c>
      <c r="AG97" s="3">
        <v>1</v>
      </c>
      <c r="AH97" s="3">
        <v>1</v>
      </c>
      <c r="AI97" s="3">
        <v>1</v>
      </c>
      <c r="AJ97" s="3">
        <v>2</v>
      </c>
      <c r="AK97" s="3">
        <v>1</v>
      </c>
      <c r="AL97" s="3">
        <v>1</v>
      </c>
      <c r="AM97" s="3">
        <v>1</v>
      </c>
      <c r="AN97" s="3">
        <v>1</v>
      </c>
      <c r="AO97" s="3">
        <v>1</v>
      </c>
      <c r="AP97" s="3">
        <v>2</v>
      </c>
      <c r="AQ97" s="3">
        <v>0</v>
      </c>
      <c r="AR97" s="3">
        <v>1</v>
      </c>
      <c r="AS97" s="3">
        <v>0</v>
      </c>
      <c r="AT97" s="3">
        <v>1</v>
      </c>
      <c r="AU97" s="3">
        <v>1</v>
      </c>
      <c r="AV97" s="3">
        <v>0</v>
      </c>
      <c r="AW97" s="3">
        <v>2</v>
      </c>
      <c r="AX97" s="3">
        <v>0</v>
      </c>
      <c r="AY97" s="3">
        <v>1</v>
      </c>
      <c r="AZ97" s="3">
        <v>0</v>
      </c>
      <c r="BA97" s="16">
        <f t="shared" si="32"/>
        <v>32</v>
      </c>
      <c r="BB97" s="17">
        <f t="shared" si="33"/>
        <v>0.64</v>
      </c>
      <c r="BC97" s="17" t="str">
        <f t="shared" si="34"/>
        <v>Pagrindinis</v>
      </c>
      <c r="BD97" s="16">
        <f t="shared" si="35"/>
        <v>15</v>
      </c>
      <c r="BE97" s="17">
        <f t="shared" si="36"/>
        <v>0.75</v>
      </c>
      <c r="BF97" s="16">
        <f t="shared" si="37"/>
        <v>2</v>
      </c>
      <c r="BG97" s="17">
        <f t="shared" si="38"/>
        <v>0.25</v>
      </c>
      <c r="BH97" s="16">
        <f t="shared" si="39"/>
        <v>15</v>
      </c>
      <c r="BI97" s="17">
        <f t="shared" si="40"/>
        <v>0.68181818181818177</v>
      </c>
      <c r="BJ97" s="16">
        <f t="shared" si="41"/>
        <v>11</v>
      </c>
      <c r="BK97" s="17">
        <f t="shared" si="42"/>
        <v>0.73333333333333328</v>
      </c>
      <c r="BL97" s="16">
        <f t="shared" si="43"/>
        <v>16</v>
      </c>
      <c r="BM97" s="17">
        <f t="shared" si="44"/>
        <v>0.61538461538461542</v>
      </c>
      <c r="BN97" s="16">
        <f t="shared" si="45"/>
        <v>5</v>
      </c>
      <c r="BO97" s="17">
        <f t="shared" si="46"/>
        <v>0.55555555555555558</v>
      </c>
      <c r="BP97" s="16">
        <f t="shared" si="47"/>
        <v>7</v>
      </c>
    </row>
    <row r="98" spans="1:68">
      <c r="A98" s="68" t="s">
        <v>356</v>
      </c>
      <c r="B98" s="69">
        <v>808404</v>
      </c>
      <c r="C98" s="69">
        <v>4</v>
      </c>
      <c r="D98" s="70" t="s">
        <v>99</v>
      </c>
      <c r="E98" s="70" t="s">
        <v>361</v>
      </c>
      <c r="F98" s="35" t="s">
        <v>32</v>
      </c>
      <c r="G98" s="35"/>
      <c r="H98" s="35"/>
      <c r="I98" s="35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16" t="str">
        <f t="shared" si="32"/>
        <v>Tuščias</v>
      </c>
      <c r="BB98" s="17" t="str">
        <f t="shared" si="33"/>
        <v>Tuščias</v>
      </c>
      <c r="BC98" s="17" t="str">
        <f t="shared" si="34"/>
        <v>Neatliko</v>
      </c>
      <c r="BD98" s="16" t="str">
        <f t="shared" si="35"/>
        <v>Tuščias</v>
      </c>
      <c r="BE98" s="17" t="str">
        <f t="shared" si="36"/>
        <v>Tuščias</v>
      </c>
      <c r="BF98" s="16" t="str">
        <f t="shared" si="37"/>
        <v>Tuščias</v>
      </c>
      <c r="BG98" s="17" t="str">
        <f t="shared" si="38"/>
        <v>Tuščias</v>
      </c>
      <c r="BH98" s="16" t="str">
        <f t="shared" si="39"/>
        <v>Tuščias</v>
      </c>
      <c r="BI98" s="17" t="str">
        <f t="shared" si="40"/>
        <v>Tuščias</v>
      </c>
      <c r="BJ98" s="16" t="str">
        <f t="shared" si="41"/>
        <v>Tuščias</v>
      </c>
      <c r="BK98" s="17" t="str">
        <f t="shared" si="42"/>
        <v>Tuščias</v>
      </c>
      <c r="BL98" s="16" t="str">
        <f t="shared" si="43"/>
        <v>Tuščias</v>
      </c>
      <c r="BM98" s="17" t="str">
        <f t="shared" si="44"/>
        <v>Tuščias</v>
      </c>
      <c r="BN98" s="16" t="str">
        <f t="shared" si="45"/>
        <v>Tuščias</v>
      </c>
      <c r="BO98" s="17" t="str">
        <f t="shared" si="46"/>
        <v>Tuščias</v>
      </c>
      <c r="BP98" s="16" t="str">
        <f t="shared" si="47"/>
        <v>Tuščias</v>
      </c>
    </row>
    <row r="99" spans="1:68">
      <c r="A99" s="68" t="s">
        <v>356</v>
      </c>
      <c r="B99" s="69">
        <v>808405</v>
      </c>
      <c r="C99" s="69">
        <v>5</v>
      </c>
      <c r="D99" s="70" t="s">
        <v>246</v>
      </c>
      <c r="E99" s="70" t="s">
        <v>362</v>
      </c>
      <c r="F99" s="35" t="s">
        <v>32</v>
      </c>
      <c r="G99" s="35"/>
      <c r="H99" s="35"/>
      <c r="I99" s="35"/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0</v>
      </c>
      <c r="Q99" s="3">
        <v>1</v>
      </c>
      <c r="R99" s="3">
        <v>1</v>
      </c>
      <c r="S99" s="3">
        <v>1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1</v>
      </c>
      <c r="Z99" s="3">
        <v>0</v>
      </c>
      <c r="AA99" s="3">
        <v>0</v>
      </c>
      <c r="AB99" s="3">
        <v>1</v>
      </c>
      <c r="AC99" s="3">
        <v>1</v>
      </c>
      <c r="AD99" s="3">
        <v>0</v>
      </c>
      <c r="AE99" s="3">
        <v>1</v>
      </c>
      <c r="AF99" s="3">
        <v>0</v>
      </c>
      <c r="AG99" s="3">
        <v>0</v>
      </c>
      <c r="AH99" s="3">
        <v>1</v>
      </c>
      <c r="AI99" s="3">
        <v>0</v>
      </c>
      <c r="AJ99" s="3">
        <v>2</v>
      </c>
      <c r="AK99" s="3">
        <v>1</v>
      </c>
      <c r="AL99" s="3">
        <v>1</v>
      </c>
      <c r="AM99" s="3">
        <v>1</v>
      </c>
      <c r="AN99" s="3">
        <v>1</v>
      </c>
      <c r="AO99" s="3">
        <v>1</v>
      </c>
      <c r="AP99" s="3">
        <v>2</v>
      </c>
      <c r="AQ99" s="3">
        <v>0</v>
      </c>
      <c r="AR99" s="3">
        <v>1</v>
      </c>
      <c r="AS99" s="3">
        <v>0</v>
      </c>
      <c r="AT99" s="3">
        <v>1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16">
        <f t="shared" si="32"/>
        <v>25</v>
      </c>
      <c r="BB99" s="17">
        <f t="shared" si="33"/>
        <v>0.5</v>
      </c>
      <c r="BC99" s="17" t="str">
        <f t="shared" si="34"/>
        <v>Pagrindinis</v>
      </c>
      <c r="BD99" s="16">
        <f t="shared" si="35"/>
        <v>12</v>
      </c>
      <c r="BE99" s="17">
        <f t="shared" si="36"/>
        <v>0.6</v>
      </c>
      <c r="BF99" s="16">
        <f t="shared" si="37"/>
        <v>3</v>
      </c>
      <c r="BG99" s="17">
        <f t="shared" si="38"/>
        <v>0.375</v>
      </c>
      <c r="BH99" s="16">
        <f t="shared" si="39"/>
        <v>10</v>
      </c>
      <c r="BI99" s="17">
        <f t="shared" si="40"/>
        <v>0.45454545454545453</v>
      </c>
      <c r="BJ99" s="16">
        <f t="shared" si="41"/>
        <v>11</v>
      </c>
      <c r="BK99" s="17">
        <f t="shared" si="42"/>
        <v>0.73333333333333328</v>
      </c>
      <c r="BL99" s="16">
        <f t="shared" si="43"/>
        <v>10</v>
      </c>
      <c r="BM99" s="17">
        <f t="shared" si="44"/>
        <v>0.38461538461538464</v>
      </c>
      <c r="BN99" s="16">
        <f t="shared" si="45"/>
        <v>4</v>
      </c>
      <c r="BO99" s="17">
        <f t="shared" si="46"/>
        <v>0.44444444444444442</v>
      </c>
      <c r="BP99" s="16">
        <f t="shared" si="47"/>
        <v>5</v>
      </c>
    </row>
    <row r="100" spans="1:68">
      <c r="A100" s="68" t="s">
        <v>356</v>
      </c>
      <c r="B100" s="69">
        <v>808406</v>
      </c>
      <c r="C100" s="69">
        <v>6</v>
      </c>
      <c r="D100" s="70" t="s">
        <v>301</v>
      </c>
      <c r="E100" s="70" t="s">
        <v>363</v>
      </c>
      <c r="F100" s="35" t="s">
        <v>36</v>
      </c>
      <c r="G100" s="35"/>
      <c r="H100" s="35"/>
      <c r="I100" s="35"/>
      <c r="J100" s="3">
        <v>1</v>
      </c>
      <c r="K100" s="3">
        <v>1</v>
      </c>
      <c r="L100" s="3">
        <v>1</v>
      </c>
      <c r="M100" s="3">
        <v>1</v>
      </c>
      <c r="N100" s="3">
        <v>1</v>
      </c>
      <c r="O100" s="3">
        <v>1</v>
      </c>
      <c r="P100" s="3">
        <v>1</v>
      </c>
      <c r="Q100" s="3">
        <v>0</v>
      </c>
      <c r="R100" s="3">
        <v>0</v>
      </c>
      <c r="S100" s="3">
        <v>1</v>
      </c>
      <c r="T100" s="3">
        <v>1</v>
      </c>
      <c r="U100" s="3">
        <v>1</v>
      </c>
      <c r="V100" s="3">
        <v>2</v>
      </c>
      <c r="W100" s="3">
        <v>0</v>
      </c>
      <c r="X100" s="3">
        <v>1</v>
      </c>
      <c r="Y100" s="3">
        <v>1</v>
      </c>
      <c r="Z100" s="3">
        <v>1</v>
      </c>
      <c r="AA100" s="3">
        <v>1</v>
      </c>
      <c r="AB100" s="3">
        <v>0</v>
      </c>
      <c r="AC100" s="3">
        <v>0</v>
      </c>
      <c r="AD100" s="3">
        <v>1</v>
      </c>
      <c r="AE100" s="3">
        <v>0</v>
      </c>
      <c r="AF100" s="3">
        <v>0</v>
      </c>
      <c r="AG100" s="3">
        <v>1</v>
      </c>
      <c r="AH100" s="3">
        <v>1</v>
      </c>
      <c r="AI100" s="3">
        <v>0</v>
      </c>
      <c r="AJ100" s="3">
        <v>1</v>
      </c>
      <c r="AK100" s="3">
        <v>0</v>
      </c>
      <c r="AL100" s="3">
        <v>1</v>
      </c>
      <c r="AM100" s="3">
        <v>1</v>
      </c>
      <c r="AN100" s="3">
        <v>1</v>
      </c>
      <c r="AO100" s="3">
        <v>0</v>
      </c>
      <c r="AP100" s="3">
        <v>1</v>
      </c>
      <c r="AQ100" s="3">
        <v>0</v>
      </c>
      <c r="AR100" s="3">
        <v>1</v>
      </c>
      <c r="AS100" s="3">
        <v>0</v>
      </c>
      <c r="AT100" s="3">
        <v>0</v>
      </c>
      <c r="AU100" s="3">
        <v>2</v>
      </c>
      <c r="AV100" s="3">
        <v>0</v>
      </c>
      <c r="AW100" s="3">
        <v>1</v>
      </c>
      <c r="AX100" s="3">
        <v>0</v>
      </c>
      <c r="AY100" s="3">
        <v>1</v>
      </c>
      <c r="AZ100" s="3">
        <v>1</v>
      </c>
      <c r="BA100" s="16">
        <f t="shared" si="32"/>
        <v>30</v>
      </c>
      <c r="BB100" s="17">
        <f t="shared" si="33"/>
        <v>0.6</v>
      </c>
      <c r="BC100" s="17" t="str">
        <f t="shared" si="34"/>
        <v>Pagrindinis</v>
      </c>
      <c r="BD100" s="16">
        <f t="shared" si="35"/>
        <v>14</v>
      </c>
      <c r="BE100" s="17">
        <f t="shared" si="36"/>
        <v>0.7</v>
      </c>
      <c r="BF100" s="16">
        <f t="shared" si="37"/>
        <v>4</v>
      </c>
      <c r="BG100" s="17">
        <f t="shared" si="38"/>
        <v>0.5</v>
      </c>
      <c r="BH100" s="16">
        <f t="shared" si="39"/>
        <v>12</v>
      </c>
      <c r="BI100" s="17">
        <f t="shared" si="40"/>
        <v>0.54545454545454541</v>
      </c>
      <c r="BJ100" s="16">
        <f t="shared" si="41"/>
        <v>12</v>
      </c>
      <c r="BK100" s="17">
        <f t="shared" si="42"/>
        <v>0.8</v>
      </c>
      <c r="BL100" s="16">
        <f t="shared" si="43"/>
        <v>15</v>
      </c>
      <c r="BM100" s="17">
        <f t="shared" si="44"/>
        <v>0.57692307692307687</v>
      </c>
      <c r="BN100" s="16">
        <f t="shared" si="45"/>
        <v>3</v>
      </c>
      <c r="BO100" s="17">
        <f t="shared" si="46"/>
        <v>0.33333333333333331</v>
      </c>
      <c r="BP100" s="16">
        <f t="shared" si="47"/>
        <v>6</v>
      </c>
    </row>
    <row r="101" spans="1:68">
      <c r="A101" s="68" t="s">
        <v>356</v>
      </c>
      <c r="B101" s="69">
        <v>808407</v>
      </c>
      <c r="C101" s="69">
        <v>7</v>
      </c>
      <c r="D101" s="70" t="s">
        <v>364</v>
      </c>
      <c r="E101" s="70" t="s">
        <v>365</v>
      </c>
      <c r="F101" s="35" t="s">
        <v>32</v>
      </c>
      <c r="G101" s="35"/>
      <c r="H101" s="35"/>
      <c r="I101" s="35"/>
      <c r="J101" s="3">
        <v>1</v>
      </c>
      <c r="K101" s="3">
        <v>1</v>
      </c>
      <c r="L101" s="3">
        <v>1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0</v>
      </c>
      <c r="S101" s="3">
        <v>1</v>
      </c>
      <c r="T101" s="3">
        <v>1</v>
      </c>
      <c r="U101" s="3">
        <v>1</v>
      </c>
      <c r="V101" s="3">
        <v>2</v>
      </c>
      <c r="W101" s="3">
        <v>1</v>
      </c>
      <c r="X101" s="3">
        <v>1</v>
      </c>
      <c r="Y101" s="3">
        <v>1</v>
      </c>
      <c r="Z101" s="3">
        <v>1</v>
      </c>
      <c r="AA101" s="3">
        <v>1</v>
      </c>
      <c r="AB101" s="3">
        <v>1</v>
      </c>
      <c r="AC101" s="3">
        <v>1</v>
      </c>
      <c r="AD101" s="3">
        <v>1</v>
      </c>
      <c r="AE101" s="3">
        <v>0</v>
      </c>
      <c r="AF101" s="3">
        <v>0</v>
      </c>
      <c r="AG101" s="3">
        <v>1</v>
      </c>
      <c r="AH101" s="3">
        <v>1</v>
      </c>
      <c r="AI101" s="3">
        <v>1</v>
      </c>
      <c r="AJ101" s="3">
        <v>2</v>
      </c>
      <c r="AK101" s="3">
        <v>1</v>
      </c>
      <c r="AL101" s="3">
        <v>1</v>
      </c>
      <c r="AM101" s="3">
        <v>1</v>
      </c>
      <c r="AN101" s="3">
        <v>1</v>
      </c>
      <c r="AO101" s="3">
        <v>0</v>
      </c>
      <c r="AP101" s="3">
        <v>2</v>
      </c>
      <c r="AQ101" s="3">
        <v>0</v>
      </c>
      <c r="AR101" s="3">
        <v>1</v>
      </c>
      <c r="AS101" s="3">
        <v>1</v>
      </c>
      <c r="AT101" s="3">
        <v>0</v>
      </c>
      <c r="AU101" s="3">
        <v>2</v>
      </c>
      <c r="AV101" s="3">
        <v>1</v>
      </c>
      <c r="AW101" s="3">
        <v>1</v>
      </c>
      <c r="AX101" s="3">
        <v>1</v>
      </c>
      <c r="AY101" s="3">
        <v>1</v>
      </c>
      <c r="AZ101" s="3">
        <v>1</v>
      </c>
      <c r="BA101" s="16">
        <f t="shared" si="32"/>
        <v>41</v>
      </c>
      <c r="BB101" s="17">
        <f t="shared" si="33"/>
        <v>0.82</v>
      </c>
      <c r="BC101" s="17" t="str">
        <f t="shared" si="34"/>
        <v>Aukštesnysis</v>
      </c>
      <c r="BD101" s="16">
        <f t="shared" si="35"/>
        <v>19</v>
      </c>
      <c r="BE101" s="17">
        <f t="shared" si="36"/>
        <v>0.95</v>
      </c>
      <c r="BF101" s="16">
        <f t="shared" si="37"/>
        <v>6</v>
      </c>
      <c r="BG101" s="17">
        <f t="shared" si="38"/>
        <v>0.75</v>
      </c>
      <c r="BH101" s="16">
        <f t="shared" si="39"/>
        <v>16</v>
      </c>
      <c r="BI101" s="17">
        <f t="shared" si="40"/>
        <v>0.72727272727272729</v>
      </c>
      <c r="BJ101" s="16">
        <f t="shared" si="41"/>
        <v>14</v>
      </c>
      <c r="BK101" s="17">
        <f t="shared" si="42"/>
        <v>0.93333333333333335</v>
      </c>
      <c r="BL101" s="16">
        <f t="shared" si="43"/>
        <v>20</v>
      </c>
      <c r="BM101" s="17">
        <f t="shared" si="44"/>
        <v>0.76923076923076927</v>
      </c>
      <c r="BN101" s="16">
        <f t="shared" si="45"/>
        <v>7</v>
      </c>
      <c r="BO101" s="17">
        <f t="shared" si="46"/>
        <v>0.77777777777777779</v>
      </c>
      <c r="BP101" s="16">
        <f t="shared" si="47"/>
        <v>10</v>
      </c>
    </row>
    <row r="102" spans="1:68">
      <c r="A102" s="68" t="s">
        <v>356</v>
      </c>
      <c r="B102" s="69">
        <v>808408</v>
      </c>
      <c r="C102" s="69">
        <v>8</v>
      </c>
      <c r="D102" s="70" t="s">
        <v>366</v>
      </c>
      <c r="E102" s="70" t="s">
        <v>367</v>
      </c>
      <c r="F102" s="35" t="s">
        <v>32</v>
      </c>
      <c r="G102" s="35"/>
      <c r="H102" s="35"/>
      <c r="I102" s="35"/>
      <c r="J102" s="3">
        <v>1</v>
      </c>
      <c r="K102" s="3">
        <v>1</v>
      </c>
      <c r="L102" s="3">
        <v>0</v>
      </c>
      <c r="M102" s="3">
        <v>1</v>
      </c>
      <c r="N102" s="3">
        <v>0</v>
      </c>
      <c r="O102" s="3">
        <v>1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2</v>
      </c>
      <c r="W102" s="3">
        <v>0</v>
      </c>
      <c r="X102" s="3">
        <v>1</v>
      </c>
      <c r="Y102" s="3">
        <v>1</v>
      </c>
      <c r="Z102" s="3">
        <v>1</v>
      </c>
      <c r="AA102" s="3">
        <v>0</v>
      </c>
      <c r="AB102" s="3">
        <v>1</v>
      </c>
      <c r="AC102" s="3">
        <v>1</v>
      </c>
      <c r="AD102" s="3">
        <v>1</v>
      </c>
      <c r="AE102" s="3">
        <v>1</v>
      </c>
      <c r="AF102" s="3">
        <v>1</v>
      </c>
      <c r="AG102" s="3">
        <v>1</v>
      </c>
      <c r="AH102" s="3">
        <v>0</v>
      </c>
      <c r="AI102" s="3">
        <v>0</v>
      </c>
      <c r="AJ102" s="3">
        <v>2</v>
      </c>
      <c r="AK102" s="3">
        <v>1</v>
      </c>
      <c r="AL102" s="3">
        <v>1</v>
      </c>
      <c r="AM102" s="3">
        <v>0</v>
      </c>
      <c r="AN102" s="3">
        <v>0</v>
      </c>
      <c r="AO102" s="3">
        <v>0</v>
      </c>
      <c r="AP102" s="3">
        <v>2</v>
      </c>
      <c r="AQ102" s="3">
        <v>0</v>
      </c>
      <c r="AR102" s="3">
        <v>1</v>
      </c>
      <c r="AS102" s="3">
        <v>0</v>
      </c>
      <c r="AT102" s="3">
        <v>1</v>
      </c>
      <c r="AU102" s="3">
        <v>2</v>
      </c>
      <c r="AV102" s="3">
        <v>1</v>
      </c>
      <c r="AW102" s="3">
        <v>1</v>
      </c>
      <c r="AX102" s="3">
        <v>0</v>
      </c>
      <c r="AY102" s="3">
        <v>1</v>
      </c>
      <c r="AZ102" s="3">
        <v>0</v>
      </c>
      <c r="BA102" s="16">
        <f t="shared" si="32"/>
        <v>29</v>
      </c>
      <c r="BB102" s="17">
        <f t="shared" si="33"/>
        <v>0.57999999999999996</v>
      </c>
      <c r="BC102" s="17" t="str">
        <f t="shared" si="34"/>
        <v>Pagrindinis</v>
      </c>
      <c r="BD102" s="16">
        <f t="shared" si="35"/>
        <v>11</v>
      </c>
      <c r="BE102" s="17">
        <f t="shared" si="36"/>
        <v>0.55000000000000004</v>
      </c>
      <c r="BF102" s="16">
        <f t="shared" si="37"/>
        <v>6</v>
      </c>
      <c r="BG102" s="17">
        <f t="shared" si="38"/>
        <v>0.75</v>
      </c>
      <c r="BH102" s="16">
        <f t="shared" si="39"/>
        <v>12</v>
      </c>
      <c r="BI102" s="17">
        <f t="shared" si="40"/>
        <v>0.54545454545454541</v>
      </c>
      <c r="BJ102" s="16">
        <f t="shared" si="41"/>
        <v>8</v>
      </c>
      <c r="BK102" s="17">
        <f t="shared" si="42"/>
        <v>0.53333333333333333</v>
      </c>
      <c r="BL102" s="16">
        <f t="shared" si="43"/>
        <v>17</v>
      </c>
      <c r="BM102" s="17">
        <f t="shared" si="44"/>
        <v>0.65384615384615385</v>
      </c>
      <c r="BN102" s="16">
        <f t="shared" si="45"/>
        <v>4</v>
      </c>
      <c r="BO102" s="17">
        <f t="shared" si="46"/>
        <v>0.44444444444444442</v>
      </c>
      <c r="BP102" s="16">
        <f t="shared" si="47"/>
        <v>6</v>
      </c>
    </row>
    <row r="103" spans="1:68">
      <c r="A103" s="68" t="s">
        <v>356</v>
      </c>
      <c r="B103" s="69">
        <v>808409</v>
      </c>
      <c r="C103" s="69">
        <v>9</v>
      </c>
      <c r="D103" s="70" t="s">
        <v>368</v>
      </c>
      <c r="E103" s="70" t="s">
        <v>369</v>
      </c>
      <c r="F103" s="35" t="s">
        <v>36</v>
      </c>
      <c r="G103" s="35"/>
      <c r="H103" s="35"/>
      <c r="I103" s="35"/>
      <c r="J103" s="3">
        <v>1</v>
      </c>
      <c r="K103" s="3">
        <v>1</v>
      </c>
      <c r="L103" s="3">
        <v>0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2</v>
      </c>
      <c r="W103" s="3">
        <v>0</v>
      </c>
      <c r="X103" s="3">
        <v>1</v>
      </c>
      <c r="Y103" s="3">
        <v>1</v>
      </c>
      <c r="Z103" s="3">
        <v>1</v>
      </c>
      <c r="AA103" s="3">
        <v>1</v>
      </c>
      <c r="AB103" s="3">
        <v>1</v>
      </c>
      <c r="AC103" s="3">
        <v>1</v>
      </c>
      <c r="AD103" s="3">
        <v>1</v>
      </c>
      <c r="AE103" s="3">
        <v>1</v>
      </c>
      <c r="AF103" s="3">
        <v>0</v>
      </c>
      <c r="AG103" s="3">
        <v>1</v>
      </c>
      <c r="AH103" s="3">
        <v>1</v>
      </c>
      <c r="AI103" s="3">
        <v>1</v>
      </c>
      <c r="AJ103" s="3">
        <v>2</v>
      </c>
      <c r="AK103" s="3">
        <v>1</v>
      </c>
      <c r="AL103" s="3">
        <v>1</v>
      </c>
      <c r="AM103" s="3">
        <v>1</v>
      </c>
      <c r="AN103" s="3">
        <v>1</v>
      </c>
      <c r="AO103" s="3">
        <v>0</v>
      </c>
      <c r="AP103" s="3">
        <v>2</v>
      </c>
      <c r="AQ103" s="3">
        <v>1</v>
      </c>
      <c r="AR103" s="3">
        <v>1</v>
      </c>
      <c r="AS103" s="3">
        <v>1</v>
      </c>
      <c r="AT103" s="3">
        <v>1</v>
      </c>
      <c r="AU103" s="3">
        <v>2</v>
      </c>
      <c r="AV103" s="3">
        <v>2</v>
      </c>
      <c r="AW103" s="3">
        <v>2</v>
      </c>
      <c r="AX103" s="3">
        <v>1</v>
      </c>
      <c r="AY103" s="3">
        <v>1</v>
      </c>
      <c r="AZ103" s="3">
        <v>2</v>
      </c>
      <c r="BA103" s="16">
        <f t="shared" si="32"/>
        <v>46</v>
      </c>
      <c r="BB103" s="17">
        <f t="shared" si="33"/>
        <v>0.92</v>
      </c>
      <c r="BC103" s="17" t="str">
        <f t="shared" si="34"/>
        <v>Aukštesnysis</v>
      </c>
      <c r="BD103" s="16">
        <f t="shared" si="35"/>
        <v>18</v>
      </c>
      <c r="BE103" s="17">
        <f t="shared" si="36"/>
        <v>0.9</v>
      </c>
      <c r="BF103" s="16">
        <f t="shared" si="37"/>
        <v>7</v>
      </c>
      <c r="BG103" s="17">
        <f t="shared" si="38"/>
        <v>0.875</v>
      </c>
      <c r="BH103" s="16">
        <f t="shared" si="39"/>
        <v>21</v>
      </c>
      <c r="BI103" s="17">
        <f t="shared" si="40"/>
        <v>0.95454545454545459</v>
      </c>
      <c r="BJ103" s="16">
        <f t="shared" si="41"/>
        <v>14</v>
      </c>
      <c r="BK103" s="17">
        <f t="shared" si="42"/>
        <v>0.93333333333333335</v>
      </c>
      <c r="BL103" s="16">
        <f t="shared" si="43"/>
        <v>24</v>
      </c>
      <c r="BM103" s="17">
        <f t="shared" si="44"/>
        <v>0.92307692307692313</v>
      </c>
      <c r="BN103" s="16">
        <f t="shared" si="45"/>
        <v>8</v>
      </c>
      <c r="BO103" s="17">
        <f t="shared" si="46"/>
        <v>0.88888888888888884</v>
      </c>
      <c r="BP103" s="16">
        <f t="shared" si="47"/>
        <v>10</v>
      </c>
    </row>
    <row r="104" spans="1:68">
      <c r="A104" s="68" t="s">
        <v>356</v>
      </c>
      <c r="B104" s="69">
        <v>808410</v>
      </c>
      <c r="C104" s="69">
        <v>10</v>
      </c>
      <c r="D104" s="70" t="s">
        <v>33</v>
      </c>
      <c r="E104" s="70" t="s">
        <v>370</v>
      </c>
      <c r="F104" s="35" t="s">
        <v>32</v>
      </c>
      <c r="G104" s="35"/>
      <c r="H104" s="35"/>
      <c r="I104" s="35"/>
      <c r="J104" s="3">
        <v>1</v>
      </c>
      <c r="K104" s="3">
        <v>1</v>
      </c>
      <c r="L104" s="3">
        <v>1</v>
      </c>
      <c r="M104" s="3">
        <v>1</v>
      </c>
      <c r="N104" s="3">
        <v>0</v>
      </c>
      <c r="O104" s="3">
        <v>1</v>
      </c>
      <c r="P104" s="3">
        <v>0</v>
      </c>
      <c r="Q104" s="3">
        <v>0</v>
      </c>
      <c r="R104" s="3">
        <v>0</v>
      </c>
      <c r="S104" s="3">
        <v>1</v>
      </c>
      <c r="T104" s="3">
        <v>1</v>
      </c>
      <c r="U104" s="3">
        <v>0</v>
      </c>
      <c r="V104" s="3">
        <v>2</v>
      </c>
      <c r="W104" s="3">
        <v>0</v>
      </c>
      <c r="X104" s="3">
        <v>0</v>
      </c>
      <c r="Y104" s="3">
        <v>1</v>
      </c>
      <c r="Z104" s="3">
        <v>1</v>
      </c>
      <c r="AA104" s="3">
        <v>0</v>
      </c>
      <c r="AB104" s="3">
        <v>1</v>
      </c>
      <c r="AC104" s="3">
        <v>0</v>
      </c>
      <c r="AD104" s="3">
        <v>1</v>
      </c>
      <c r="AE104" s="3">
        <v>1</v>
      </c>
      <c r="AF104" s="3">
        <v>1</v>
      </c>
      <c r="AG104" s="3">
        <v>1</v>
      </c>
      <c r="AH104" s="3">
        <v>1</v>
      </c>
      <c r="AI104" s="3">
        <v>1</v>
      </c>
      <c r="AJ104" s="3">
        <v>2</v>
      </c>
      <c r="AK104" s="3">
        <v>1</v>
      </c>
      <c r="AL104" s="3">
        <v>1</v>
      </c>
      <c r="AM104" s="3">
        <v>1</v>
      </c>
      <c r="AN104" s="3">
        <v>1</v>
      </c>
      <c r="AO104" s="3">
        <v>1</v>
      </c>
      <c r="AP104" s="3">
        <v>2</v>
      </c>
      <c r="AQ104" s="3">
        <v>0</v>
      </c>
      <c r="AR104" s="3">
        <v>1</v>
      </c>
      <c r="AS104" s="3">
        <v>0</v>
      </c>
      <c r="AT104" s="3">
        <v>1</v>
      </c>
      <c r="AU104" s="3">
        <v>1</v>
      </c>
      <c r="AV104" s="3">
        <v>1</v>
      </c>
      <c r="AW104" s="3">
        <v>1</v>
      </c>
      <c r="AX104" s="3">
        <v>0</v>
      </c>
      <c r="AY104" s="3">
        <v>0</v>
      </c>
      <c r="AZ104" s="3">
        <v>2</v>
      </c>
      <c r="BA104" s="16">
        <f t="shared" si="32"/>
        <v>34</v>
      </c>
      <c r="BB104" s="17">
        <f t="shared" si="33"/>
        <v>0.68</v>
      </c>
      <c r="BC104" s="17" t="str">
        <f t="shared" si="34"/>
        <v>Pagrindinis</v>
      </c>
      <c r="BD104" s="16">
        <f t="shared" si="35"/>
        <v>15</v>
      </c>
      <c r="BE104" s="17">
        <f t="shared" si="36"/>
        <v>0.75</v>
      </c>
      <c r="BF104" s="16">
        <f t="shared" si="37"/>
        <v>4</v>
      </c>
      <c r="BG104" s="17">
        <f t="shared" si="38"/>
        <v>0.5</v>
      </c>
      <c r="BH104" s="16">
        <f t="shared" si="39"/>
        <v>15</v>
      </c>
      <c r="BI104" s="17">
        <f t="shared" si="40"/>
        <v>0.68181818181818177</v>
      </c>
      <c r="BJ104" s="16">
        <f t="shared" si="41"/>
        <v>11</v>
      </c>
      <c r="BK104" s="17">
        <f t="shared" si="42"/>
        <v>0.73333333333333328</v>
      </c>
      <c r="BL104" s="16">
        <f t="shared" si="43"/>
        <v>18</v>
      </c>
      <c r="BM104" s="17">
        <f t="shared" si="44"/>
        <v>0.69230769230769229</v>
      </c>
      <c r="BN104" s="16">
        <f t="shared" si="45"/>
        <v>5</v>
      </c>
      <c r="BO104" s="17">
        <f t="shared" si="46"/>
        <v>0.55555555555555558</v>
      </c>
      <c r="BP104" s="16">
        <f t="shared" si="47"/>
        <v>8</v>
      </c>
    </row>
    <row r="105" spans="1:68">
      <c r="A105" s="68" t="s">
        <v>356</v>
      </c>
      <c r="B105" s="69">
        <v>808411</v>
      </c>
      <c r="C105" s="69">
        <v>11</v>
      </c>
      <c r="D105" s="70" t="s">
        <v>371</v>
      </c>
      <c r="E105" s="70" t="s">
        <v>372</v>
      </c>
      <c r="F105" s="35" t="s">
        <v>32</v>
      </c>
      <c r="G105" s="35"/>
      <c r="H105" s="35"/>
      <c r="I105" s="35"/>
      <c r="J105" s="3">
        <v>1</v>
      </c>
      <c r="K105" s="3">
        <v>1</v>
      </c>
      <c r="L105" s="3">
        <v>1</v>
      </c>
      <c r="M105" s="3">
        <v>1</v>
      </c>
      <c r="N105" s="3">
        <v>1</v>
      </c>
      <c r="O105" s="3">
        <v>1</v>
      </c>
      <c r="P105" s="3">
        <v>1</v>
      </c>
      <c r="Q105" s="3">
        <v>1</v>
      </c>
      <c r="R105" s="3">
        <v>0</v>
      </c>
      <c r="S105" s="3">
        <v>1</v>
      </c>
      <c r="T105" s="3">
        <v>0</v>
      </c>
      <c r="U105" s="3">
        <v>0</v>
      </c>
      <c r="V105" s="3">
        <v>2</v>
      </c>
      <c r="W105" s="3">
        <v>0</v>
      </c>
      <c r="X105" s="3">
        <v>1</v>
      </c>
      <c r="Y105" s="3">
        <v>0</v>
      </c>
      <c r="Z105" s="3">
        <v>0</v>
      </c>
      <c r="AA105" s="3">
        <v>0</v>
      </c>
      <c r="AB105" s="3">
        <v>1</v>
      </c>
      <c r="AC105" s="3">
        <v>1</v>
      </c>
      <c r="AD105" s="3">
        <v>1</v>
      </c>
      <c r="AE105" s="3">
        <v>1</v>
      </c>
      <c r="AF105" s="3">
        <v>1</v>
      </c>
      <c r="AG105" s="3">
        <v>1</v>
      </c>
      <c r="AH105" s="3">
        <v>1</v>
      </c>
      <c r="AI105" s="3">
        <v>1</v>
      </c>
      <c r="AJ105" s="3">
        <v>2</v>
      </c>
      <c r="AK105" s="3">
        <v>0</v>
      </c>
      <c r="AL105" s="3">
        <v>1</v>
      </c>
      <c r="AM105" s="3">
        <v>1</v>
      </c>
      <c r="AN105" s="3">
        <v>1</v>
      </c>
      <c r="AO105" s="3">
        <v>0</v>
      </c>
      <c r="AP105" s="3">
        <v>0</v>
      </c>
      <c r="AQ105" s="3">
        <v>0</v>
      </c>
      <c r="AR105" s="3">
        <v>1</v>
      </c>
      <c r="AS105" s="3">
        <v>0</v>
      </c>
      <c r="AT105" s="3">
        <v>0</v>
      </c>
      <c r="AU105" s="3">
        <v>1</v>
      </c>
      <c r="AV105" s="3">
        <v>1</v>
      </c>
      <c r="AW105" s="3">
        <v>1</v>
      </c>
      <c r="AX105" s="3">
        <v>0</v>
      </c>
      <c r="AY105" s="3">
        <v>1</v>
      </c>
      <c r="AZ105" s="3">
        <v>0</v>
      </c>
      <c r="BA105" s="16">
        <f t="shared" si="32"/>
        <v>30</v>
      </c>
      <c r="BB105" s="17">
        <f t="shared" si="33"/>
        <v>0.6</v>
      </c>
      <c r="BC105" s="17" t="str">
        <f t="shared" si="34"/>
        <v>Pagrindinis</v>
      </c>
      <c r="BD105" s="16">
        <f t="shared" si="35"/>
        <v>12</v>
      </c>
      <c r="BE105" s="17">
        <f t="shared" si="36"/>
        <v>0.6</v>
      </c>
      <c r="BF105" s="16">
        <f t="shared" si="37"/>
        <v>7</v>
      </c>
      <c r="BG105" s="17">
        <f t="shared" si="38"/>
        <v>0.875</v>
      </c>
      <c r="BH105" s="16">
        <f t="shared" si="39"/>
        <v>11</v>
      </c>
      <c r="BI105" s="17">
        <f t="shared" si="40"/>
        <v>0.5</v>
      </c>
      <c r="BJ105" s="16">
        <f t="shared" si="41"/>
        <v>9</v>
      </c>
      <c r="BK105" s="17">
        <f t="shared" si="42"/>
        <v>0.6</v>
      </c>
      <c r="BL105" s="16">
        <f t="shared" si="43"/>
        <v>17</v>
      </c>
      <c r="BM105" s="17">
        <f t="shared" si="44"/>
        <v>0.65384615384615385</v>
      </c>
      <c r="BN105" s="16">
        <f t="shared" si="45"/>
        <v>4</v>
      </c>
      <c r="BO105" s="17">
        <f t="shared" si="46"/>
        <v>0.44444444444444442</v>
      </c>
      <c r="BP105" s="16">
        <f t="shared" si="47"/>
        <v>6</v>
      </c>
    </row>
    <row r="106" spans="1:68">
      <c r="A106" s="68" t="s">
        <v>356</v>
      </c>
      <c r="B106" s="69">
        <v>808412</v>
      </c>
      <c r="C106" s="69">
        <v>12</v>
      </c>
      <c r="D106" s="70" t="s">
        <v>104</v>
      </c>
      <c r="E106" s="70" t="s">
        <v>373</v>
      </c>
      <c r="F106" s="35" t="s">
        <v>32</v>
      </c>
      <c r="G106" s="35"/>
      <c r="H106" s="35"/>
      <c r="I106" s="35"/>
      <c r="J106" s="3">
        <v>1</v>
      </c>
      <c r="K106" s="3">
        <v>1</v>
      </c>
      <c r="L106" s="3">
        <v>1</v>
      </c>
      <c r="M106" s="3">
        <v>1</v>
      </c>
      <c r="N106" s="3">
        <v>1</v>
      </c>
      <c r="O106" s="3">
        <v>1</v>
      </c>
      <c r="P106" s="3">
        <v>0</v>
      </c>
      <c r="Q106" s="3">
        <v>0</v>
      </c>
      <c r="R106" s="3">
        <v>0</v>
      </c>
      <c r="S106" s="3">
        <v>1</v>
      </c>
      <c r="T106" s="3">
        <v>0</v>
      </c>
      <c r="U106" s="3">
        <v>0</v>
      </c>
      <c r="V106" s="3">
        <v>2</v>
      </c>
      <c r="W106" s="3">
        <v>0</v>
      </c>
      <c r="X106" s="3">
        <v>0</v>
      </c>
      <c r="Y106" s="3">
        <v>0</v>
      </c>
      <c r="Z106" s="3">
        <v>0</v>
      </c>
      <c r="AA106" s="3">
        <v>0</v>
      </c>
      <c r="AB106" s="3">
        <v>0</v>
      </c>
      <c r="AC106" s="3">
        <v>0</v>
      </c>
      <c r="AD106" s="3">
        <v>1</v>
      </c>
      <c r="AE106" s="3">
        <v>1</v>
      </c>
      <c r="AF106" s="3">
        <v>0</v>
      </c>
      <c r="AG106" s="3">
        <v>1</v>
      </c>
      <c r="AH106" s="3">
        <v>1</v>
      </c>
      <c r="AI106" s="3">
        <v>1</v>
      </c>
      <c r="AJ106" s="3">
        <v>2</v>
      </c>
      <c r="AK106" s="3">
        <v>0</v>
      </c>
      <c r="AL106" s="3">
        <v>1</v>
      </c>
      <c r="AM106" s="3">
        <v>0</v>
      </c>
      <c r="AN106" s="3">
        <v>1</v>
      </c>
      <c r="AO106" s="3">
        <v>1</v>
      </c>
      <c r="AP106" s="3">
        <v>2</v>
      </c>
      <c r="AQ106" s="3">
        <v>0</v>
      </c>
      <c r="AR106" s="3">
        <v>1</v>
      </c>
      <c r="AS106" s="3">
        <v>0</v>
      </c>
      <c r="AT106" s="3">
        <v>1</v>
      </c>
      <c r="AU106" s="3">
        <v>0</v>
      </c>
      <c r="AV106" s="3">
        <v>0</v>
      </c>
      <c r="AW106" s="3">
        <v>1</v>
      </c>
      <c r="AX106" s="3">
        <v>0</v>
      </c>
      <c r="AY106" s="3">
        <v>0</v>
      </c>
      <c r="AZ106" s="3">
        <v>0</v>
      </c>
      <c r="BA106" s="16">
        <f t="shared" si="32"/>
        <v>24</v>
      </c>
      <c r="BB106" s="17">
        <f t="shared" si="33"/>
        <v>0.48</v>
      </c>
      <c r="BC106" s="17" t="str">
        <f t="shared" si="34"/>
        <v>Pagrindinis</v>
      </c>
      <c r="BD106" s="16">
        <f t="shared" si="35"/>
        <v>13</v>
      </c>
      <c r="BE106" s="17">
        <f t="shared" si="36"/>
        <v>0.65</v>
      </c>
      <c r="BF106" s="16">
        <f t="shared" si="37"/>
        <v>2</v>
      </c>
      <c r="BG106" s="17">
        <f t="shared" si="38"/>
        <v>0.25</v>
      </c>
      <c r="BH106" s="16">
        <f t="shared" si="39"/>
        <v>9</v>
      </c>
      <c r="BI106" s="17">
        <f t="shared" si="40"/>
        <v>0.40909090909090912</v>
      </c>
      <c r="BJ106" s="16">
        <f t="shared" si="41"/>
        <v>10</v>
      </c>
      <c r="BK106" s="17">
        <f t="shared" si="42"/>
        <v>0.66666666666666663</v>
      </c>
      <c r="BL106" s="16">
        <f t="shared" si="43"/>
        <v>12</v>
      </c>
      <c r="BM106" s="17">
        <f t="shared" si="44"/>
        <v>0.46153846153846156</v>
      </c>
      <c r="BN106" s="16">
        <f t="shared" si="45"/>
        <v>2</v>
      </c>
      <c r="BO106" s="17">
        <f t="shared" si="46"/>
        <v>0.22222222222222221</v>
      </c>
      <c r="BP106" s="16">
        <f t="shared" si="47"/>
        <v>4</v>
      </c>
    </row>
    <row r="107" spans="1:68">
      <c r="A107" s="68" t="s">
        <v>356</v>
      </c>
      <c r="B107" s="69">
        <v>808413</v>
      </c>
      <c r="C107" s="69">
        <v>13</v>
      </c>
      <c r="D107" s="70" t="s">
        <v>42</v>
      </c>
      <c r="E107" s="70" t="s">
        <v>374</v>
      </c>
      <c r="F107" s="35" t="s">
        <v>36</v>
      </c>
      <c r="G107" s="35"/>
      <c r="H107" s="35"/>
      <c r="I107" s="35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16" t="str">
        <f t="shared" si="32"/>
        <v>Tuščias</v>
      </c>
      <c r="BB107" s="17" t="str">
        <f t="shared" si="33"/>
        <v>Tuščias</v>
      </c>
      <c r="BC107" s="17" t="str">
        <f t="shared" si="34"/>
        <v>Neatliko</v>
      </c>
      <c r="BD107" s="16" t="str">
        <f t="shared" si="35"/>
        <v>Tuščias</v>
      </c>
      <c r="BE107" s="17" t="str">
        <f t="shared" si="36"/>
        <v>Tuščias</v>
      </c>
      <c r="BF107" s="16" t="str">
        <f t="shared" si="37"/>
        <v>Tuščias</v>
      </c>
      <c r="BG107" s="17" t="str">
        <f t="shared" si="38"/>
        <v>Tuščias</v>
      </c>
      <c r="BH107" s="16" t="str">
        <f t="shared" si="39"/>
        <v>Tuščias</v>
      </c>
      <c r="BI107" s="17" t="str">
        <f t="shared" si="40"/>
        <v>Tuščias</v>
      </c>
      <c r="BJ107" s="16" t="str">
        <f t="shared" si="41"/>
        <v>Tuščias</v>
      </c>
      <c r="BK107" s="17" t="str">
        <f t="shared" si="42"/>
        <v>Tuščias</v>
      </c>
      <c r="BL107" s="16" t="str">
        <f t="shared" si="43"/>
        <v>Tuščias</v>
      </c>
      <c r="BM107" s="17" t="str">
        <f t="shared" si="44"/>
        <v>Tuščias</v>
      </c>
      <c r="BN107" s="16" t="str">
        <f t="shared" si="45"/>
        <v>Tuščias</v>
      </c>
      <c r="BO107" s="17" t="str">
        <f t="shared" si="46"/>
        <v>Tuščias</v>
      </c>
      <c r="BP107" s="16" t="str">
        <f t="shared" si="47"/>
        <v>Tuščias</v>
      </c>
    </row>
    <row r="108" spans="1:68">
      <c r="A108" s="68" t="s">
        <v>356</v>
      </c>
      <c r="B108" s="69">
        <v>808414</v>
      </c>
      <c r="C108" s="69">
        <v>14</v>
      </c>
      <c r="D108" s="70" t="s">
        <v>375</v>
      </c>
      <c r="E108" s="70" t="s">
        <v>376</v>
      </c>
      <c r="F108" s="35" t="s">
        <v>32</v>
      </c>
      <c r="G108" s="35"/>
      <c r="H108" s="35"/>
      <c r="I108" s="35"/>
      <c r="J108" s="3">
        <v>1</v>
      </c>
      <c r="K108" s="3">
        <v>1</v>
      </c>
      <c r="L108" s="3">
        <v>1</v>
      </c>
      <c r="M108" s="3">
        <v>1</v>
      </c>
      <c r="N108" s="3">
        <v>1</v>
      </c>
      <c r="O108" s="3">
        <v>1</v>
      </c>
      <c r="P108" s="3">
        <v>0</v>
      </c>
      <c r="Q108" s="3">
        <v>1</v>
      </c>
      <c r="R108" s="3">
        <v>0</v>
      </c>
      <c r="S108" s="3">
        <v>0</v>
      </c>
      <c r="T108" s="3">
        <v>0</v>
      </c>
      <c r="U108" s="3">
        <v>0</v>
      </c>
      <c r="V108" s="3">
        <v>2</v>
      </c>
      <c r="W108" s="3">
        <v>0</v>
      </c>
      <c r="X108" s="3">
        <v>1</v>
      </c>
      <c r="Y108" s="3">
        <v>0</v>
      </c>
      <c r="Z108" s="3">
        <v>1</v>
      </c>
      <c r="AA108" s="3">
        <v>0</v>
      </c>
      <c r="AB108" s="3">
        <v>0</v>
      </c>
      <c r="AC108" s="3">
        <v>0</v>
      </c>
      <c r="AD108" s="3">
        <v>1</v>
      </c>
      <c r="AE108" s="3">
        <v>1</v>
      </c>
      <c r="AF108" s="3">
        <v>1</v>
      </c>
      <c r="AG108" s="3">
        <v>0</v>
      </c>
      <c r="AH108" s="3">
        <v>1</v>
      </c>
      <c r="AI108" s="3">
        <v>1</v>
      </c>
      <c r="AJ108" s="3">
        <v>1</v>
      </c>
      <c r="AK108" s="3">
        <v>0</v>
      </c>
      <c r="AL108" s="3">
        <v>1</v>
      </c>
      <c r="AM108" s="3">
        <v>1</v>
      </c>
      <c r="AN108" s="3">
        <v>1</v>
      </c>
      <c r="AO108" s="3">
        <v>1</v>
      </c>
      <c r="AP108" s="3">
        <v>2</v>
      </c>
      <c r="AQ108" s="3">
        <v>0</v>
      </c>
      <c r="AR108" s="3">
        <v>1</v>
      </c>
      <c r="AS108" s="3">
        <v>0</v>
      </c>
      <c r="AT108" s="3">
        <v>0</v>
      </c>
      <c r="AU108" s="3">
        <v>1</v>
      </c>
      <c r="AV108" s="3">
        <v>1</v>
      </c>
      <c r="AW108" s="3">
        <v>2</v>
      </c>
      <c r="AX108" s="3">
        <v>0</v>
      </c>
      <c r="AY108" s="3">
        <v>1</v>
      </c>
      <c r="AZ108" s="3">
        <v>1</v>
      </c>
      <c r="BA108" s="16">
        <f t="shared" si="32"/>
        <v>30</v>
      </c>
      <c r="BB108" s="17">
        <f t="shared" si="33"/>
        <v>0.6</v>
      </c>
      <c r="BC108" s="17" t="str">
        <f t="shared" si="34"/>
        <v>Pagrindinis</v>
      </c>
      <c r="BD108" s="16">
        <f t="shared" si="35"/>
        <v>11</v>
      </c>
      <c r="BE108" s="17">
        <f t="shared" si="36"/>
        <v>0.55000000000000004</v>
      </c>
      <c r="BF108" s="16">
        <f t="shared" si="37"/>
        <v>6</v>
      </c>
      <c r="BG108" s="17">
        <f t="shared" si="38"/>
        <v>0.75</v>
      </c>
      <c r="BH108" s="16">
        <f t="shared" si="39"/>
        <v>13</v>
      </c>
      <c r="BI108" s="17">
        <f t="shared" si="40"/>
        <v>0.59090909090909094</v>
      </c>
      <c r="BJ108" s="16">
        <f t="shared" si="41"/>
        <v>11</v>
      </c>
      <c r="BK108" s="17">
        <f t="shared" si="42"/>
        <v>0.73333333333333328</v>
      </c>
      <c r="BL108" s="16">
        <f t="shared" si="43"/>
        <v>15</v>
      </c>
      <c r="BM108" s="17">
        <f t="shared" si="44"/>
        <v>0.57692307692307687</v>
      </c>
      <c r="BN108" s="16">
        <f t="shared" si="45"/>
        <v>4</v>
      </c>
      <c r="BO108" s="17">
        <f t="shared" si="46"/>
        <v>0.44444444444444442</v>
      </c>
      <c r="BP108" s="16">
        <f t="shared" si="47"/>
        <v>6</v>
      </c>
    </row>
    <row r="109" spans="1:68">
      <c r="A109" s="68" t="s">
        <v>356</v>
      </c>
      <c r="B109" s="69">
        <v>808415</v>
      </c>
      <c r="C109" s="69">
        <v>15</v>
      </c>
      <c r="D109" s="70" t="s">
        <v>377</v>
      </c>
      <c r="E109" s="70" t="s">
        <v>378</v>
      </c>
      <c r="F109" s="35" t="s">
        <v>32</v>
      </c>
      <c r="G109" s="35"/>
      <c r="H109" s="35"/>
      <c r="I109" s="35"/>
      <c r="J109" s="3">
        <v>1</v>
      </c>
      <c r="K109" s="3">
        <v>1</v>
      </c>
      <c r="L109" s="3">
        <v>1</v>
      </c>
      <c r="M109" s="3">
        <v>1</v>
      </c>
      <c r="N109" s="3">
        <v>0</v>
      </c>
      <c r="O109" s="3">
        <v>0</v>
      </c>
      <c r="P109" s="3">
        <v>0</v>
      </c>
      <c r="Q109" s="3">
        <v>1</v>
      </c>
      <c r="R109" s="3">
        <v>0</v>
      </c>
      <c r="S109" s="3">
        <v>1</v>
      </c>
      <c r="T109" s="3">
        <v>0</v>
      </c>
      <c r="U109" s="3">
        <v>0</v>
      </c>
      <c r="V109" s="3">
        <v>2</v>
      </c>
      <c r="W109" s="3">
        <v>0</v>
      </c>
      <c r="X109" s="3">
        <v>0</v>
      </c>
      <c r="Y109" s="3">
        <v>0</v>
      </c>
      <c r="Z109" s="3">
        <v>1</v>
      </c>
      <c r="AA109" s="3">
        <v>1</v>
      </c>
      <c r="AB109" s="3">
        <v>0</v>
      </c>
      <c r="AC109" s="3">
        <v>1</v>
      </c>
      <c r="AD109" s="3">
        <v>0</v>
      </c>
      <c r="AE109" s="3">
        <v>0</v>
      </c>
      <c r="AF109" s="3">
        <v>0</v>
      </c>
      <c r="AG109" s="3">
        <v>1</v>
      </c>
      <c r="AH109" s="3">
        <v>1</v>
      </c>
      <c r="AI109" s="3">
        <v>1</v>
      </c>
      <c r="AJ109" s="3">
        <v>2</v>
      </c>
      <c r="AK109" s="3">
        <v>0</v>
      </c>
      <c r="AL109" s="3">
        <v>1</v>
      </c>
      <c r="AM109" s="3">
        <v>1</v>
      </c>
      <c r="AN109" s="3">
        <v>0</v>
      </c>
      <c r="AO109" s="3">
        <v>0</v>
      </c>
      <c r="AP109" s="3">
        <v>2</v>
      </c>
      <c r="AQ109" s="3">
        <v>0</v>
      </c>
      <c r="AR109" s="3">
        <v>1</v>
      </c>
      <c r="AS109" s="3">
        <v>0</v>
      </c>
      <c r="AT109" s="3">
        <v>1</v>
      </c>
      <c r="AU109" s="3">
        <v>1</v>
      </c>
      <c r="AV109" s="3">
        <v>0</v>
      </c>
      <c r="AW109" s="3">
        <v>2</v>
      </c>
      <c r="AX109" s="3">
        <v>0</v>
      </c>
      <c r="AY109" s="3">
        <v>0</v>
      </c>
      <c r="AZ109" s="3">
        <v>0</v>
      </c>
      <c r="BA109" s="16">
        <f t="shared" si="32"/>
        <v>25</v>
      </c>
      <c r="BB109" s="17">
        <f t="shared" si="33"/>
        <v>0.5</v>
      </c>
      <c r="BC109" s="17" t="str">
        <f t="shared" si="34"/>
        <v>Pagrindinis</v>
      </c>
      <c r="BD109" s="16">
        <f t="shared" si="35"/>
        <v>12</v>
      </c>
      <c r="BE109" s="17">
        <f t="shared" si="36"/>
        <v>0.6</v>
      </c>
      <c r="BF109" s="16">
        <f t="shared" si="37"/>
        <v>3</v>
      </c>
      <c r="BG109" s="17">
        <f t="shared" si="38"/>
        <v>0.375</v>
      </c>
      <c r="BH109" s="16">
        <f t="shared" si="39"/>
        <v>10</v>
      </c>
      <c r="BI109" s="17">
        <f t="shared" si="40"/>
        <v>0.45454545454545453</v>
      </c>
      <c r="BJ109" s="16">
        <f t="shared" si="41"/>
        <v>11</v>
      </c>
      <c r="BK109" s="17">
        <f t="shared" si="42"/>
        <v>0.73333333333333328</v>
      </c>
      <c r="BL109" s="16">
        <f t="shared" si="43"/>
        <v>12</v>
      </c>
      <c r="BM109" s="17">
        <f t="shared" si="44"/>
        <v>0.46153846153846156</v>
      </c>
      <c r="BN109" s="16">
        <f t="shared" si="45"/>
        <v>2</v>
      </c>
      <c r="BO109" s="17">
        <f t="shared" si="46"/>
        <v>0.22222222222222221</v>
      </c>
      <c r="BP109" s="16">
        <f t="shared" si="47"/>
        <v>5</v>
      </c>
    </row>
    <row r="110" spans="1:68">
      <c r="A110" s="68" t="s">
        <v>356</v>
      </c>
      <c r="B110" s="69">
        <v>808416</v>
      </c>
      <c r="C110" s="69">
        <v>16</v>
      </c>
      <c r="D110" s="70" t="s">
        <v>102</v>
      </c>
      <c r="E110" s="70" t="s">
        <v>379</v>
      </c>
      <c r="F110" s="35" t="s">
        <v>36</v>
      </c>
      <c r="G110" s="35"/>
      <c r="H110" s="35"/>
      <c r="I110" s="35"/>
      <c r="J110" s="3">
        <v>1</v>
      </c>
      <c r="K110" s="3">
        <v>1</v>
      </c>
      <c r="L110" s="3">
        <v>1</v>
      </c>
      <c r="M110" s="3">
        <v>1</v>
      </c>
      <c r="N110" s="3">
        <v>1</v>
      </c>
      <c r="O110" s="3">
        <v>1</v>
      </c>
      <c r="P110" s="3">
        <v>1</v>
      </c>
      <c r="Q110" s="3">
        <v>1</v>
      </c>
      <c r="R110" s="3">
        <v>0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  <c r="X110" s="3">
        <v>1</v>
      </c>
      <c r="Y110" s="3">
        <v>1</v>
      </c>
      <c r="Z110" s="3">
        <v>1</v>
      </c>
      <c r="AA110" s="3">
        <v>1</v>
      </c>
      <c r="AB110" s="3">
        <v>1</v>
      </c>
      <c r="AC110" s="3">
        <v>1</v>
      </c>
      <c r="AD110" s="3">
        <v>0</v>
      </c>
      <c r="AE110" s="3">
        <v>0</v>
      </c>
      <c r="AF110" s="3">
        <v>1</v>
      </c>
      <c r="AG110" s="3">
        <v>1</v>
      </c>
      <c r="AH110" s="3">
        <v>1</v>
      </c>
      <c r="AI110" s="3">
        <v>1</v>
      </c>
      <c r="AJ110" s="3">
        <v>2</v>
      </c>
      <c r="AK110" s="3">
        <v>1</v>
      </c>
      <c r="AL110" s="3">
        <v>1</v>
      </c>
      <c r="AM110" s="3">
        <v>1</v>
      </c>
      <c r="AN110" s="3">
        <v>1</v>
      </c>
      <c r="AO110" s="3">
        <v>1</v>
      </c>
      <c r="AP110" s="3">
        <v>2</v>
      </c>
      <c r="AQ110" s="3">
        <v>0</v>
      </c>
      <c r="AR110" s="3">
        <v>1</v>
      </c>
      <c r="AS110" s="3">
        <v>0</v>
      </c>
      <c r="AT110" s="3">
        <v>1</v>
      </c>
      <c r="AU110" s="3">
        <v>2</v>
      </c>
      <c r="AV110" s="3">
        <v>2</v>
      </c>
      <c r="AW110" s="3">
        <v>2</v>
      </c>
      <c r="AX110" s="3">
        <v>0</v>
      </c>
      <c r="AY110" s="3">
        <v>1</v>
      </c>
      <c r="AZ110" s="3">
        <v>2</v>
      </c>
      <c r="BA110" s="16">
        <f t="shared" si="32"/>
        <v>43</v>
      </c>
      <c r="BB110" s="17">
        <f t="shared" si="33"/>
        <v>0.86</v>
      </c>
      <c r="BC110" s="17" t="str">
        <f t="shared" si="34"/>
        <v>Aukštesnysis</v>
      </c>
      <c r="BD110" s="16">
        <f t="shared" si="35"/>
        <v>17</v>
      </c>
      <c r="BE110" s="17">
        <f t="shared" si="36"/>
        <v>0.85</v>
      </c>
      <c r="BF110" s="16">
        <f t="shared" si="37"/>
        <v>6</v>
      </c>
      <c r="BG110" s="17">
        <f t="shared" si="38"/>
        <v>0.75</v>
      </c>
      <c r="BH110" s="16">
        <f t="shared" si="39"/>
        <v>20</v>
      </c>
      <c r="BI110" s="17">
        <f t="shared" si="40"/>
        <v>0.90909090909090906</v>
      </c>
      <c r="BJ110" s="16">
        <f t="shared" si="41"/>
        <v>15</v>
      </c>
      <c r="BK110" s="17">
        <f t="shared" si="42"/>
        <v>1</v>
      </c>
      <c r="BL110" s="16">
        <f t="shared" si="43"/>
        <v>21</v>
      </c>
      <c r="BM110" s="17">
        <f t="shared" si="44"/>
        <v>0.80769230769230771</v>
      </c>
      <c r="BN110" s="16">
        <f t="shared" si="45"/>
        <v>7</v>
      </c>
      <c r="BO110" s="17">
        <f t="shared" si="46"/>
        <v>0.77777777777777779</v>
      </c>
      <c r="BP110" s="16">
        <f t="shared" si="47"/>
        <v>10</v>
      </c>
    </row>
    <row r="111" spans="1:68">
      <c r="A111" s="68" t="s">
        <v>356</v>
      </c>
      <c r="B111" s="69">
        <v>808417</v>
      </c>
      <c r="C111" s="69">
        <v>17</v>
      </c>
      <c r="D111" s="70" t="s">
        <v>119</v>
      </c>
      <c r="E111" s="70" t="s">
        <v>380</v>
      </c>
      <c r="F111" s="35" t="s">
        <v>32</v>
      </c>
      <c r="G111" s="35"/>
      <c r="H111" s="35"/>
      <c r="I111" s="35"/>
      <c r="J111" s="3">
        <v>1</v>
      </c>
      <c r="K111" s="3">
        <v>1</v>
      </c>
      <c r="L111" s="3">
        <v>0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0</v>
      </c>
      <c r="S111" s="3">
        <v>1</v>
      </c>
      <c r="T111" s="3">
        <v>0</v>
      </c>
      <c r="U111" s="3">
        <v>1</v>
      </c>
      <c r="V111" s="3">
        <v>1</v>
      </c>
      <c r="W111" s="3">
        <v>0</v>
      </c>
      <c r="X111" s="3">
        <v>0</v>
      </c>
      <c r="Y111" s="3">
        <v>1</v>
      </c>
      <c r="Z111" s="3">
        <v>1</v>
      </c>
      <c r="AA111" s="3">
        <v>0</v>
      </c>
      <c r="AB111" s="3">
        <v>1</v>
      </c>
      <c r="AC111" s="3">
        <v>1</v>
      </c>
      <c r="AD111" s="3">
        <v>1</v>
      </c>
      <c r="AE111" s="3">
        <v>1</v>
      </c>
      <c r="AF111" s="3">
        <v>0</v>
      </c>
      <c r="AG111" s="3">
        <v>1</v>
      </c>
      <c r="AH111" s="3">
        <v>1</v>
      </c>
      <c r="AI111" s="3">
        <v>1</v>
      </c>
      <c r="AJ111" s="3">
        <v>2</v>
      </c>
      <c r="AK111" s="3">
        <v>1</v>
      </c>
      <c r="AL111" s="3">
        <v>1</v>
      </c>
      <c r="AM111" s="3">
        <v>1</v>
      </c>
      <c r="AN111" s="3">
        <v>1</v>
      </c>
      <c r="AO111" s="3">
        <v>1</v>
      </c>
      <c r="AP111" s="3">
        <v>2</v>
      </c>
      <c r="AQ111" s="3">
        <v>0</v>
      </c>
      <c r="AR111" s="3">
        <v>1</v>
      </c>
      <c r="AS111" s="3">
        <v>0</v>
      </c>
      <c r="AT111" s="3">
        <v>1</v>
      </c>
      <c r="AU111" s="3">
        <v>2</v>
      </c>
      <c r="AV111" s="3">
        <v>1</v>
      </c>
      <c r="AW111" s="3">
        <v>2</v>
      </c>
      <c r="AX111" s="3">
        <v>0</v>
      </c>
      <c r="AY111" s="3">
        <v>1</v>
      </c>
      <c r="AZ111" s="3">
        <v>2</v>
      </c>
      <c r="BA111" s="16">
        <f t="shared" si="32"/>
        <v>38</v>
      </c>
      <c r="BB111" s="17">
        <f t="shared" si="33"/>
        <v>0.76</v>
      </c>
      <c r="BC111" s="17" t="str">
        <f t="shared" si="34"/>
        <v>Pagrindinis</v>
      </c>
      <c r="BD111" s="16">
        <f t="shared" si="35"/>
        <v>13</v>
      </c>
      <c r="BE111" s="17">
        <f t="shared" si="36"/>
        <v>0.65</v>
      </c>
      <c r="BF111" s="16">
        <f t="shared" si="37"/>
        <v>6</v>
      </c>
      <c r="BG111" s="17">
        <f t="shared" si="38"/>
        <v>0.75</v>
      </c>
      <c r="BH111" s="16">
        <f t="shared" si="39"/>
        <v>19</v>
      </c>
      <c r="BI111" s="17">
        <f t="shared" si="40"/>
        <v>0.86363636363636365</v>
      </c>
      <c r="BJ111" s="16">
        <f t="shared" si="41"/>
        <v>12</v>
      </c>
      <c r="BK111" s="17">
        <f t="shared" si="42"/>
        <v>0.8</v>
      </c>
      <c r="BL111" s="16">
        <f t="shared" si="43"/>
        <v>19</v>
      </c>
      <c r="BM111" s="17">
        <f t="shared" si="44"/>
        <v>0.73076923076923073</v>
      </c>
      <c r="BN111" s="16">
        <f t="shared" si="45"/>
        <v>7</v>
      </c>
      <c r="BO111" s="17">
        <f t="shared" si="46"/>
        <v>0.77777777777777779</v>
      </c>
      <c r="BP111" s="16">
        <f t="shared" si="47"/>
        <v>9</v>
      </c>
    </row>
    <row r="112" spans="1:68">
      <c r="A112" s="68" t="s">
        <v>356</v>
      </c>
      <c r="B112" s="69">
        <v>808418</v>
      </c>
      <c r="C112" s="69">
        <v>18</v>
      </c>
      <c r="D112" s="70" t="s">
        <v>35</v>
      </c>
      <c r="E112" s="70" t="s">
        <v>381</v>
      </c>
      <c r="F112" s="35" t="s">
        <v>32</v>
      </c>
      <c r="G112" s="35"/>
      <c r="H112" s="35"/>
      <c r="I112" s="35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16" t="str">
        <f t="shared" si="32"/>
        <v>Tuščias</v>
      </c>
      <c r="BB112" s="17" t="str">
        <f t="shared" si="33"/>
        <v>Tuščias</v>
      </c>
      <c r="BC112" s="17" t="str">
        <f t="shared" si="34"/>
        <v>Neatliko</v>
      </c>
      <c r="BD112" s="16" t="str">
        <f t="shared" si="35"/>
        <v>Tuščias</v>
      </c>
      <c r="BE112" s="17" t="str">
        <f t="shared" si="36"/>
        <v>Tuščias</v>
      </c>
      <c r="BF112" s="16" t="str">
        <f t="shared" si="37"/>
        <v>Tuščias</v>
      </c>
      <c r="BG112" s="17" t="str">
        <f t="shared" si="38"/>
        <v>Tuščias</v>
      </c>
      <c r="BH112" s="16" t="str">
        <f t="shared" si="39"/>
        <v>Tuščias</v>
      </c>
      <c r="BI112" s="17" t="str">
        <f t="shared" si="40"/>
        <v>Tuščias</v>
      </c>
      <c r="BJ112" s="16" t="str">
        <f t="shared" si="41"/>
        <v>Tuščias</v>
      </c>
      <c r="BK112" s="17" t="str">
        <f t="shared" si="42"/>
        <v>Tuščias</v>
      </c>
      <c r="BL112" s="16" t="str">
        <f t="shared" si="43"/>
        <v>Tuščias</v>
      </c>
      <c r="BM112" s="17" t="str">
        <f t="shared" si="44"/>
        <v>Tuščias</v>
      </c>
      <c r="BN112" s="16" t="str">
        <f t="shared" si="45"/>
        <v>Tuščias</v>
      </c>
      <c r="BO112" s="17" t="str">
        <f t="shared" si="46"/>
        <v>Tuščias</v>
      </c>
      <c r="BP112" s="16" t="str">
        <f t="shared" si="47"/>
        <v>Tuščias</v>
      </c>
    </row>
    <row r="113" spans="1:68">
      <c r="A113" s="68" t="s">
        <v>356</v>
      </c>
      <c r="B113" s="69">
        <v>808419</v>
      </c>
      <c r="C113" s="69">
        <v>19</v>
      </c>
      <c r="D113" s="70" t="s">
        <v>382</v>
      </c>
      <c r="E113" s="70" t="s">
        <v>383</v>
      </c>
      <c r="F113" s="35" t="s">
        <v>36</v>
      </c>
      <c r="G113" s="35"/>
      <c r="H113" s="35"/>
      <c r="I113" s="35"/>
      <c r="J113" s="3">
        <v>1</v>
      </c>
      <c r="K113" s="3">
        <v>1</v>
      </c>
      <c r="L113" s="3">
        <v>1</v>
      </c>
      <c r="M113" s="3">
        <v>1</v>
      </c>
      <c r="N113" s="3">
        <v>1</v>
      </c>
      <c r="O113" s="3">
        <v>1</v>
      </c>
      <c r="P113" s="3">
        <v>0</v>
      </c>
      <c r="Q113" s="3">
        <v>1</v>
      </c>
      <c r="R113" s="3">
        <v>0</v>
      </c>
      <c r="S113" s="3">
        <v>0</v>
      </c>
      <c r="T113" s="3">
        <v>1</v>
      </c>
      <c r="U113" s="3">
        <v>1</v>
      </c>
      <c r="V113" s="3">
        <v>2</v>
      </c>
      <c r="W113" s="3">
        <v>0</v>
      </c>
      <c r="X113" s="3">
        <v>0</v>
      </c>
      <c r="Y113" s="3">
        <v>1</v>
      </c>
      <c r="Z113" s="3">
        <v>0</v>
      </c>
      <c r="AA113" s="3">
        <v>0</v>
      </c>
      <c r="AB113" s="3">
        <v>1</v>
      </c>
      <c r="AC113" s="3">
        <v>1</v>
      </c>
      <c r="AD113" s="3">
        <v>1</v>
      </c>
      <c r="AE113" s="3">
        <v>1</v>
      </c>
      <c r="AF113" s="3">
        <v>0</v>
      </c>
      <c r="AG113" s="3">
        <v>1</v>
      </c>
      <c r="AH113" s="3">
        <v>1</v>
      </c>
      <c r="AI113" s="3">
        <v>1</v>
      </c>
      <c r="AJ113" s="3">
        <v>2</v>
      </c>
      <c r="AK113" s="3">
        <v>1</v>
      </c>
      <c r="AL113" s="3">
        <v>1</v>
      </c>
      <c r="AM113" s="3">
        <v>1</v>
      </c>
      <c r="AN113" s="3">
        <v>1</v>
      </c>
      <c r="AO113" s="3">
        <v>1</v>
      </c>
      <c r="AP113" s="3">
        <v>2</v>
      </c>
      <c r="AQ113" s="3">
        <v>0</v>
      </c>
      <c r="AR113" s="3">
        <v>1</v>
      </c>
      <c r="AS113" s="3">
        <v>0</v>
      </c>
      <c r="AT113" s="3">
        <v>1</v>
      </c>
      <c r="AU113" s="3">
        <v>2</v>
      </c>
      <c r="AV113" s="3">
        <v>2</v>
      </c>
      <c r="AW113" s="3">
        <v>2</v>
      </c>
      <c r="AX113" s="3">
        <v>0</v>
      </c>
      <c r="AY113" s="3">
        <v>1</v>
      </c>
      <c r="AZ113" s="3">
        <v>1</v>
      </c>
      <c r="BA113" s="16">
        <f t="shared" si="32"/>
        <v>38</v>
      </c>
      <c r="BB113" s="17">
        <f t="shared" si="33"/>
        <v>0.76</v>
      </c>
      <c r="BC113" s="17" t="str">
        <f t="shared" si="34"/>
        <v>Pagrindinis</v>
      </c>
      <c r="BD113" s="16">
        <f t="shared" si="35"/>
        <v>15</v>
      </c>
      <c r="BE113" s="17">
        <f t="shared" si="36"/>
        <v>0.75</v>
      </c>
      <c r="BF113" s="16">
        <f t="shared" si="37"/>
        <v>4</v>
      </c>
      <c r="BG113" s="17">
        <f t="shared" si="38"/>
        <v>0.5</v>
      </c>
      <c r="BH113" s="16">
        <f t="shared" si="39"/>
        <v>19</v>
      </c>
      <c r="BI113" s="17">
        <f t="shared" si="40"/>
        <v>0.86363636363636365</v>
      </c>
      <c r="BJ113" s="16">
        <f t="shared" si="41"/>
        <v>13</v>
      </c>
      <c r="BK113" s="17">
        <f t="shared" si="42"/>
        <v>0.8666666666666667</v>
      </c>
      <c r="BL113" s="16">
        <f t="shared" si="43"/>
        <v>19</v>
      </c>
      <c r="BM113" s="17">
        <f t="shared" si="44"/>
        <v>0.73076923076923073</v>
      </c>
      <c r="BN113" s="16">
        <f t="shared" si="45"/>
        <v>6</v>
      </c>
      <c r="BO113" s="17">
        <f t="shared" si="46"/>
        <v>0.66666666666666663</v>
      </c>
      <c r="BP113" s="16">
        <f t="shared" si="47"/>
        <v>9</v>
      </c>
    </row>
    <row r="114" spans="1:68">
      <c r="A114" s="68" t="s">
        <v>356</v>
      </c>
      <c r="B114" s="69">
        <v>808420</v>
      </c>
      <c r="C114" s="69">
        <v>20</v>
      </c>
      <c r="D114" s="70" t="s">
        <v>384</v>
      </c>
      <c r="E114" s="70" t="s">
        <v>385</v>
      </c>
      <c r="F114" s="35" t="s">
        <v>36</v>
      </c>
      <c r="G114" s="35"/>
      <c r="H114" s="35"/>
      <c r="I114" s="35"/>
      <c r="J114" s="3">
        <v>1</v>
      </c>
      <c r="K114" s="3">
        <v>1</v>
      </c>
      <c r="L114" s="3">
        <v>1</v>
      </c>
      <c r="M114" s="3">
        <v>1</v>
      </c>
      <c r="N114" s="3">
        <v>1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3">
        <v>0</v>
      </c>
      <c r="U114" s="3">
        <v>1</v>
      </c>
      <c r="V114" s="3">
        <v>0</v>
      </c>
      <c r="W114" s="3">
        <v>0</v>
      </c>
      <c r="X114" s="3">
        <v>0</v>
      </c>
      <c r="Y114" s="3">
        <v>0</v>
      </c>
      <c r="Z114" s="3">
        <v>1</v>
      </c>
      <c r="AA114" s="3">
        <v>0</v>
      </c>
      <c r="AB114" s="3">
        <v>0</v>
      </c>
      <c r="AC114" s="3">
        <v>0</v>
      </c>
      <c r="AD114" s="3">
        <v>1</v>
      </c>
      <c r="AE114" s="3">
        <v>1</v>
      </c>
      <c r="AF114" s="3">
        <v>1</v>
      </c>
      <c r="AG114" s="3">
        <v>1</v>
      </c>
      <c r="AH114" s="3">
        <v>1</v>
      </c>
      <c r="AI114" s="3">
        <v>1</v>
      </c>
      <c r="AJ114" s="3">
        <v>2</v>
      </c>
      <c r="AK114" s="3">
        <v>0</v>
      </c>
      <c r="AL114" s="3">
        <v>0</v>
      </c>
      <c r="AM114" s="3">
        <v>0</v>
      </c>
      <c r="AN114" s="3">
        <v>1</v>
      </c>
      <c r="AO114" s="3">
        <v>1</v>
      </c>
      <c r="AP114" s="3">
        <v>1</v>
      </c>
      <c r="AQ114" s="3">
        <v>0</v>
      </c>
      <c r="AR114" s="3">
        <v>1</v>
      </c>
      <c r="AS114" s="3">
        <v>0</v>
      </c>
      <c r="AT114" s="3">
        <v>1</v>
      </c>
      <c r="AU114" s="3">
        <v>0</v>
      </c>
      <c r="AV114" s="3">
        <v>0</v>
      </c>
      <c r="AW114" s="3">
        <v>0</v>
      </c>
      <c r="AX114" s="3">
        <v>0</v>
      </c>
      <c r="AY114" s="3">
        <v>0</v>
      </c>
      <c r="AZ114" s="3">
        <v>0</v>
      </c>
      <c r="BA114" s="16">
        <f t="shared" si="32"/>
        <v>20</v>
      </c>
      <c r="BB114" s="17">
        <f t="shared" si="33"/>
        <v>0.4</v>
      </c>
      <c r="BC114" s="17" t="str">
        <f t="shared" si="34"/>
        <v>Patenkinamas</v>
      </c>
      <c r="BD114" s="16">
        <f t="shared" si="35"/>
        <v>8</v>
      </c>
      <c r="BE114" s="17">
        <f t="shared" si="36"/>
        <v>0.4</v>
      </c>
      <c r="BF114" s="16">
        <f t="shared" si="37"/>
        <v>4</v>
      </c>
      <c r="BG114" s="17">
        <f t="shared" si="38"/>
        <v>0.5</v>
      </c>
      <c r="BH114" s="16">
        <f t="shared" si="39"/>
        <v>8</v>
      </c>
      <c r="BI114" s="17">
        <f t="shared" si="40"/>
        <v>0.36363636363636365</v>
      </c>
      <c r="BJ114" s="16">
        <f t="shared" si="41"/>
        <v>6</v>
      </c>
      <c r="BK114" s="17">
        <f t="shared" si="42"/>
        <v>0.4</v>
      </c>
      <c r="BL114" s="16">
        <f t="shared" si="43"/>
        <v>13</v>
      </c>
      <c r="BM114" s="17">
        <f t="shared" si="44"/>
        <v>0.5</v>
      </c>
      <c r="BN114" s="16">
        <f t="shared" si="45"/>
        <v>1</v>
      </c>
      <c r="BO114" s="17">
        <f t="shared" si="46"/>
        <v>0.1111111111111111</v>
      </c>
      <c r="BP114" s="16">
        <f t="shared" si="47"/>
        <v>3</v>
      </c>
    </row>
    <row r="115" spans="1:68">
      <c r="A115" s="68" t="s">
        <v>356</v>
      </c>
      <c r="B115" s="69">
        <v>808421</v>
      </c>
      <c r="C115" s="69">
        <v>21</v>
      </c>
      <c r="D115" s="70" t="s">
        <v>108</v>
      </c>
      <c r="E115" s="70" t="s">
        <v>386</v>
      </c>
      <c r="F115" s="35" t="s">
        <v>32</v>
      </c>
      <c r="G115" s="35"/>
      <c r="H115" s="35"/>
      <c r="I115" s="35"/>
      <c r="J115" s="3">
        <v>1</v>
      </c>
      <c r="K115" s="3">
        <v>1</v>
      </c>
      <c r="L115" s="3">
        <v>1</v>
      </c>
      <c r="M115" s="3">
        <v>1</v>
      </c>
      <c r="N115" s="3">
        <v>1</v>
      </c>
      <c r="O115" s="3">
        <v>1</v>
      </c>
      <c r="P115" s="3">
        <v>0</v>
      </c>
      <c r="Q115" s="3">
        <v>0</v>
      </c>
      <c r="R115" s="3">
        <v>1</v>
      </c>
      <c r="S115" s="3">
        <v>1</v>
      </c>
      <c r="T115" s="3">
        <v>1</v>
      </c>
      <c r="U115" s="3">
        <v>1</v>
      </c>
      <c r="V115" s="3">
        <v>2</v>
      </c>
      <c r="W115" s="3">
        <v>0</v>
      </c>
      <c r="X115" s="3">
        <v>1</v>
      </c>
      <c r="Y115" s="3">
        <v>1</v>
      </c>
      <c r="Z115" s="3">
        <v>1</v>
      </c>
      <c r="AA115" s="3">
        <v>0</v>
      </c>
      <c r="AB115" s="3">
        <v>1</v>
      </c>
      <c r="AC115" s="3">
        <v>0</v>
      </c>
      <c r="AD115" s="3">
        <v>0</v>
      </c>
      <c r="AE115" s="3">
        <v>0</v>
      </c>
      <c r="AF115" s="3">
        <v>1</v>
      </c>
      <c r="AG115" s="3">
        <v>1</v>
      </c>
      <c r="AH115" s="3">
        <v>1</v>
      </c>
      <c r="AI115" s="3">
        <v>0</v>
      </c>
      <c r="AJ115" s="3">
        <v>2</v>
      </c>
      <c r="AK115" s="3">
        <v>1</v>
      </c>
      <c r="AL115" s="3">
        <v>1</v>
      </c>
      <c r="AM115" s="3">
        <v>1</v>
      </c>
      <c r="AN115" s="3">
        <v>1</v>
      </c>
      <c r="AO115" s="3">
        <v>0</v>
      </c>
      <c r="AP115" s="3">
        <v>2</v>
      </c>
      <c r="AQ115" s="3">
        <v>0</v>
      </c>
      <c r="AR115" s="3">
        <v>1</v>
      </c>
      <c r="AS115" s="3">
        <v>0</v>
      </c>
      <c r="AT115" s="3">
        <v>1</v>
      </c>
      <c r="AU115" s="3">
        <v>2</v>
      </c>
      <c r="AV115" s="3">
        <v>2</v>
      </c>
      <c r="AW115" s="3">
        <v>2</v>
      </c>
      <c r="AX115" s="3">
        <v>0</v>
      </c>
      <c r="AY115" s="3">
        <v>1</v>
      </c>
      <c r="AZ115" s="3">
        <v>2</v>
      </c>
      <c r="BA115" s="16">
        <f t="shared" si="32"/>
        <v>38</v>
      </c>
      <c r="BB115" s="17">
        <f t="shared" si="33"/>
        <v>0.76</v>
      </c>
      <c r="BC115" s="17" t="str">
        <f t="shared" si="34"/>
        <v>Pagrindinis</v>
      </c>
      <c r="BD115" s="16">
        <f t="shared" si="35"/>
        <v>16</v>
      </c>
      <c r="BE115" s="17">
        <f t="shared" si="36"/>
        <v>0.8</v>
      </c>
      <c r="BF115" s="16">
        <f t="shared" si="37"/>
        <v>3</v>
      </c>
      <c r="BG115" s="17">
        <f t="shared" si="38"/>
        <v>0.375</v>
      </c>
      <c r="BH115" s="16">
        <f t="shared" si="39"/>
        <v>19</v>
      </c>
      <c r="BI115" s="17">
        <f t="shared" si="40"/>
        <v>0.86363636363636365</v>
      </c>
      <c r="BJ115" s="16">
        <f t="shared" si="41"/>
        <v>13</v>
      </c>
      <c r="BK115" s="17">
        <f t="shared" si="42"/>
        <v>0.8666666666666667</v>
      </c>
      <c r="BL115" s="16">
        <f t="shared" si="43"/>
        <v>20</v>
      </c>
      <c r="BM115" s="17">
        <f t="shared" si="44"/>
        <v>0.76923076923076927</v>
      </c>
      <c r="BN115" s="16">
        <f t="shared" si="45"/>
        <v>5</v>
      </c>
      <c r="BO115" s="17">
        <f t="shared" si="46"/>
        <v>0.55555555555555558</v>
      </c>
      <c r="BP115" s="16">
        <f t="shared" si="47"/>
        <v>9</v>
      </c>
    </row>
    <row r="116" spans="1:68">
      <c r="A116" s="68" t="s">
        <v>356</v>
      </c>
      <c r="B116" s="69">
        <v>808422</v>
      </c>
      <c r="C116" s="69">
        <v>22</v>
      </c>
      <c r="D116" s="70" t="s">
        <v>387</v>
      </c>
      <c r="E116" s="70" t="s">
        <v>388</v>
      </c>
      <c r="F116" s="35" t="s">
        <v>36</v>
      </c>
      <c r="G116" s="35"/>
      <c r="H116" s="35"/>
      <c r="I116" s="35"/>
      <c r="J116" s="3">
        <v>1</v>
      </c>
      <c r="K116" s="3">
        <v>1</v>
      </c>
      <c r="L116" s="3">
        <v>1</v>
      </c>
      <c r="M116" s="3">
        <v>1</v>
      </c>
      <c r="N116" s="3">
        <v>1</v>
      </c>
      <c r="O116" s="3">
        <v>0</v>
      </c>
      <c r="P116" s="3">
        <v>0</v>
      </c>
      <c r="Q116" s="3">
        <v>0</v>
      </c>
      <c r="R116" s="3">
        <v>1</v>
      </c>
      <c r="S116" s="3">
        <v>1</v>
      </c>
      <c r="T116" s="3">
        <v>1</v>
      </c>
      <c r="U116" s="3">
        <v>1</v>
      </c>
      <c r="V116" s="3">
        <v>2</v>
      </c>
      <c r="W116" s="3">
        <v>1</v>
      </c>
      <c r="X116" s="3">
        <v>1</v>
      </c>
      <c r="Y116" s="3">
        <v>1</v>
      </c>
      <c r="Z116" s="3">
        <v>1</v>
      </c>
      <c r="AA116" s="3">
        <v>0</v>
      </c>
      <c r="AB116" s="3">
        <v>0</v>
      </c>
      <c r="AC116" s="3">
        <v>1</v>
      </c>
      <c r="AD116" s="3">
        <v>1</v>
      </c>
      <c r="AE116" s="3">
        <v>1</v>
      </c>
      <c r="AF116" s="3">
        <v>0</v>
      </c>
      <c r="AG116" s="3">
        <v>1</v>
      </c>
      <c r="AH116" s="3">
        <v>1</v>
      </c>
      <c r="AI116" s="3">
        <v>1</v>
      </c>
      <c r="AJ116" s="3">
        <v>2</v>
      </c>
      <c r="AK116" s="3">
        <v>1</v>
      </c>
      <c r="AL116" s="3">
        <v>1</v>
      </c>
      <c r="AM116" s="3">
        <v>1</v>
      </c>
      <c r="AN116" s="3">
        <v>1</v>
      </c>
      <c r="AO116" s="3">
        <v>1</v>
      </c>
      <c r="AP116" s="3">
        <v>2</v>
      </c>
      <c r="AQ116" s="3">
        <v>0</v>
      </c>
      <c r="AR116" s="3">
        <v>1</v>
      </c>
      <c r="AS116" s="3">
        <v>0</v>
      </c>
      <c r="AT116" s="3">
        <v>0</v>
      </c>
      <c r="AU116" s="3">
        <v>2</v>
      </c>
      <c r="AV116" s="3">
        <v>1</v>
      </c>
      <c r="AW116" s="3">
        <v>2</v>
      </c>
      <c r="AX116" s="3">
        <v>0</v>
      </c>
      <c r="AY116" s="3">
        <v>0</v>
      </c>
      <c r="AZ116" s="3">
        <v>1</v>
      </c>
      <c r="BA116" s="16">
        <f t="shared" si="32"/>
        <v>37</v>
      </c>
      <c r="BB116" s="17">
        <f t="shared" si="33"/>
        <v>0.74</v>
      </c>
      <c r="BC116" s="17" t="str">
        <f t="shared" si="34"/>
        <v>Pagrindinis</v>
      </c>
      <c r="BD116" s="16">
        <f t="shared" si="35"/>
        <v>16</v>
      </c>
      <c r="BE116" s="17">
        <f t="shared" si="36"/>
        <v>0.8</v>
      </c>
      <c r="BF116" s="16">
        <f t="shared" si="37"/>
        <v>5</v>
      </c>
      <c r="BG116" s="17">
        <f t="shared" si="38"/>
        <v>0.625</v>
      </c>
      <c r="BH116" s="16">
        <f t="shared" si="39"/>
        <v>16</v>
      </c>
      <c r="BI116" s="17">
        <f t="shared" si="40"/>
        <v>0.72727272727272729</v>
      </c>
      <c r="BJ116" s="16">
        <f t="shared" si="41"/>
        <v>12</v>
      </c>
      <c r="BK116" s="17">
        <f t="shared" si="42"/>
        <v>0.8</v>
      </c>
      <c r="BL116" s="16">
        <f t="shared" si="43"/>
        <v>21</v>
      </c>
      <c r="BM116" s="17">
        <f t="shared" si="44"/>
        <v>0.80769230769230771</v>
      </c>
      <c r="BN116" s="16">
        <f t="shared" si="45"/>
        <v>4</v>
      </c>
      <c r="BO116" s="17">
        <f t="shared" si="46"/>
        <v>0.44444444444444442</v>
      </c>
      <c r="BP116" s="16">
        <f t="shared" si="47"/>
        <v>9</v>
      </c>
    </row>
    <row r="117" spans="1:68">
      <c r="A117" s="68" t="s">
        <v>356</v>
      </c>
      <c r="B117" s="69">
        <v>808423</v>
      </c>
      <c r="C117" s="69">
        <v>23</v>
      </c>
      <c r="D117" s="70" t="s">
        <v>335</v>
      </c>
      <c r="E117" s="70" t="s">
        <v>389</v>
      </c>
      <c r="F117" s="35" t="s">
        <v>36</v>
      </c>
      <c r="G117" s="35"/>
      <c r="H117" s="35"/>
      <c r="I117" s="35"/>
      <c r="J117" s="3">
        <v>0</v>
      </c>
      <c r="K117" s="3">
        <v>1</v>
      </c>
      <c r="L117" s="3">
        <v>1</v>
      </c>
      <c r="M117" s="3">
        <v>1</v>
      </c>
      <c r="N117" s="3">
        <v>1</v>
      </c>
      <c r="O117" s="3">
        <v>1</v>
      </c>
      <c r="P117" s="3">
        <v>1</v>
      </c>
      <c r="Q117" s="3">
        <v>1</v>
      </c>
      <c r="R117" s="3">
        <v>1</v>
      </c>
      <c r="S117" s="3">
        <v>0</v>
      </c>
      <c r="T117" s="3">
        <v>0</v>
      </c>
      <c r="U117" s="3">
        <v>1</v>
      </c>
      <c r="V117" s="3">
        <v>2</v>
      </c>
      <c r="W117" s="3">
        <v>0</v>
      </c>
      <c r="X117" s="3">
        <v>0</v>
      </c>
      <c r="Y117" s="3">
        <v>0</v>
      </c>
      <c r="Z117" s="3">
        <v>1</v>
      </c>
      <c r="AA117" s="3">
        <v>0</v>
      </c>
      <c r="AB117" s="3">
        <v>0</v>
      </c>
      <c r="AC117" s="3">
        <v>1</v>
      </c>
      <c r="AD117" s="3">
        <v>1</v>
      </c>
      <c r="AE117" s="3">
        <v>1</v>
      </c>
      <c r="AF117" s="3">
        <v>0</v>
      </c>
      <c r="AG117" s="3">
        <v>1</v>
      </c>
      <c r="AH117" s="3">
        <v>1</v>
      </c>
      <c r="AI117" s="3">
        <v>1</v>
      </c>
      <c r="AJ117" s="3">
        <v>2</v>
      </c>
      <c r="AK117" s="3">
        <v>1</v>
      </c>
      <c r="AL117" s="3">
        <v>1</v>
      </c>
      <c r="AM117" s="3">
        <v>1</v>
      </c>
      <c r="AN117" s="3">
        <v>1</v>
      </c>
      <c r="AO117" s="3">
        <v>1</v>
      </c>
      <c r="AP117" s="3">
        <v>1</v>
      </c>
      <c r="AQ117" s="3">
        <v>0</v>
      </c>
      <c r="AR117" s="3">
        <v>1</v>
      </c>
      <c r="AS117" s="3">
        <v>1</v>
      </c>
      <c r="AT117" s="3">
        <v>1</v>
      </c>
      <c r="AU117" s="3">
        <v>2</v>
      </c>
      <c r="AV117" s="3">
        <v>1</v>
      </c>
      <c r="AW117" s="3">
        <v>1</v>
      </c>
      <c r="AX117" s="3">
        <v>0</v>
      </c>
      <c r="AY117" s="3">
        <v>1</v>
      </c>
      <c r="AZ117" s="3">
        <v>2</v>
      </c>
      <c r="BA117" s="16">
        <f t="shared" si="32"/>
        <v>36</v>
      </c>
      <c r="BB117" s="17">
        <f t="shared" si="33"/>
        <v>0.72</v>
      </c>
      <c r="BC117" s="17" t="str">
        <f t="shared" si="34"/>
        <v>Pagrindinis</v>
      </c>
      <c r="BD117" s="16">
        <f t="shared" si="35"/>
        <v>11</v>
      </c>
      <c r="BE117" s="17">
        <f t="shared" si="36"/>
        <v>0.55000000000000004</v>
      </c>
      <c r="BF117" s="16">
        <f t="shared" si="37"/>
        <v>6</v>
      </c>
      <c r="BG117" s="17">
        <f t="shared" si="38"/>
        <v>0.75</v>
      </c>
      <c r="BH117" s="16">
        <f t="shared" si="39"/>
        <v>19</v>
      </c>
      <c r="BI117" s="17">
        <f t="shared" si="40"/>
        <v>0.86363636363636365</v>
      </c>
      <c r="BJ117" s="16">
        <f t="shared" si="41"/>
        <v>8</v>
      </c>
      <c r="BK117" s="17">
        <f t="shared" si="42"/>
        <v>0.53333333333333333</v>
      </c>
      <c r="BL117" s="16">
        <f t="shared" si="43"/>
        <v>21</v>
      </c>
      <c r="BM117" s="17">
        <f t="shared" si="44"/>
        <v>0.80769230769230771</v>
      </c>
      <c r="BN117" s="16">
        <f t="shared" si="45"/>
        <v>7</v>
      </c>
      <c r="BO117" s="17">
        <f t="shared" si="46"/>
        <v>0.77777777777777779</v>
      </c>
      <c r="BP117" s="16">
        <f t="shared" si="47"/>
        <v>8</v>
      </c>
    </row>
    <row r="118" spans="1:68">
      <c r="A118" s="68" t="s">
        <v>356</v>
      </c>
      <c r="B118" s="69">
        <v>808424</v>
      </c>
      <c r="C118" s="69">
        <v>24</v>
      </c>
      <c r="D118" s="70" t="s">
        <v>390</v>
      </c>
      <c r="E118" s="70" t="s">
        <v>391</v>
      </c>
      <c r="F118" s="35" t="s">
        <v>32</v>
      </c>
      <c r="G118" s="35"/>
      <c r="H118" s="35"/>
      <c r="I118" s="35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16" t="str">
        <f t="shared" si="32"/>
        <v>Tuščias</v>
      </c>
      <c r="BB118" s="17" t="str">
        <f t="shared" si="33"/>
        <v>Tuščias</v>
      </c>
      <c r="BC118" s="17" t="str">
        <f t="shared" si="34"/>
        <v>Neatliko</v>
      </c>
      <c r="BD118" s="16" t="str">
        <f t="shared" si="35"/>
        <v>Tuščias</v>
      </c>
      <c r="BE118" s="17" t="str">
        <f t="shared" si="36"/>
        <v>Tuščias</v>
      </c>
      <c r="BF118" s="16" t="str">
        <f t="shared" si="37"/>
        <v>Tuščias</v>
      </c>
      <c r="BG118" s="17" t="str">
        <f t="shared" si="38"/>
        <v>Tuščias</v>
      </c>
      <c r="BH118" s="16" t="str">
        <f t="shared" si="39"/>
        <v>Tuščias</v>
      </c>
      <c r="BI118" s="17" t="str">
        <f t="shared" si="40"/>
        <v>Tuščias</v>
      </c>
      <c r="BJ118" s="16" t="str">
        <f t="shared" si="41"/>
        <v>Tuščias</v>
      </c>
      <c r="BK118" s="17" t="str">
        <f t="shared" si="42"/>
        <v>Tuščias</v>
      </c>
      <c r="BL118" s="16" t="str">
        <f t="shared" si="43"/>
        <v>Tuščias</v>
      </c>
      <c r="BM118" s="17" t="str">
        <f t="shared" si="44"/>
        <v>Tuščias</v>
      </c>
      <c r="BN118" s="16" t="str">
        <f t="shared" si="45"/>
        <v>Tuščias</v>
      </c>
      <c r="BO118" s="17" t="str">
        <f t="shared" si="46"/>
        <v>Tuščias</v>
      </c>
      <c r="BP118" s="16" t="str">
        <f t="shared" si="47"/>
        <v>Tuščias</v>
      </c>
    </row>
    <row r="119" spans="1:68">
      <c r="A119" s="68" t="s">
        <v>356</v>
      </c>
      <c r="B119" s="69">
        <v>808425</v>
      </c>
      <c r="C119" s="69">
        <v>25</v>
      </c>
      <c r="D119" s="70" t="s">
        <v>392</v>
      </c>
      <c r="E119" s="70" t="s">
        <v>393</v>
      </c>
      <c r="F119" s="35" t="s">
        <v>32</v>
      </c>
      <c r="G119" s="35"/>
      <c r="H119" s="35"/>
      <c r="I119" s="35"/>
      <c r="J119" s="3">
        <v>1</v>
      </c>
      <c r="K119" s="3">
        <v>1</v>
      </c>
      <c r="L119" s="3">
        <v>1</v>
      </c>
      <c r="M119" s="3">
        <v>1</v>
      </c>
      <c r="N119" s="3">
        <v>1</v>
      </c>
      <c r="O119" s="3">
        <v>1</v>
      </c>
      <c r="P119" s="3">
        <v>1</v>
      </c>
      <c r="Q119" s="3">
        <v>1</v>
      </c>
      <c r="R119" s="3">
        <v>1</v>
      </c>
      <c r="S119" s="3">
        <v>1</v>
      </c>
      <c r="T119" s="3">
        <v>1</v>
      </c>
      <c r="U119" s="3">
        <v>0</v>
      </c>
      <c r="V119" s="3">
        <v>1</v>
      </c>
      <c r="W119" s="3">
        <v>0</v>
      </c>
      <c r="X119" s="3">
        <v>0</v>
      </c>
      <c r="Y119" s="3">
        <v>0</v>
      </c>
      <c r="Z119" s="3">
        <v>0</v>
      </c>
      <c r="AA119" s="3">
        <v>0</v>
      </c>
      <c r="AB119" s="3">
        <v>1</v>
      </c>
      <c r="AC119" s="3">
        <v>0</v>
      </c>
      <c r="AD119" s="3">
        <v>0</v>
      </c>
      <c r="AE119" s="3">
        <v>1</v>
      </c>
      <c r="AF119" s="3">
        <v>1</v>
      </c>
      <c r="AG119" s="3">
        <v>0</v>
      </c>
      <c r="AH119" s="3">
        <v>1</v>
      </c>
      <c r="AI119" s="3">
        <v>1</v>
      </c>
      <c r="AJ119" s="3">
        <v>2</v>
      </c>
      <c r="AK119" s="3">
        <v>0</v>
      </c>
      <c r="AL119" s="3">
        <v>1</v>
      </c>
      <c r="AM119" s="3">
        <v>1</v>
      </c>
      <c r="AN119" s="3">
        <v>1</v>
      </c>
      <c r="AO119" s="3">
        <v>1</v>
      </c>
      <c r="AP119" s="3">
        <v>1</v>
      </c>
      <c r="AQ119" s="3">
        <v>0</v>
      </c>
      <c r="AR119" s="3">
        <v>1</v>
      </c>
      <c r="AS119" s="3">
        <v>0</v>
      </c>
      <c r="AT119" s="3">
        <v>0</v>
      </c>
      <c r="AU119" s="3">
        <v>2</v>
      </c>
      <c r="AV119" s="3">
        <v>2</v>
      </c>
      <c r="AW119" s="3">
        <v>2</v>
      </c>
      <c r="AX119" s="3">
        <v>0</v>
      </c>
      <c r="AY119" s="3">
        <v>0</v>
      </c>
      <c r="AZ119" s="3">
        <v>2</v>
      </c>
      <c r="BA119" s="16">
        <f t="shared" si="32"/>
        <v>33</v>
      </c>
      <c r="BB119" s="17">
        <f t="shared" si="33"/>
        <v>0.66</v>
      </c>
      <c r="BC119" s="17" t="str">
        <f t="shared" si="34"/>
        <v>Pagrindinis</v>
      </c>
      <c r="BD119" s="16">
        <f t="shared" si="35"/>
        <v>13</v>
      </c>
      <c r="BE119" s="17">
        <f t="shared" si="36"/>
        <v>0.65</v>
      </c>
      <c r="BF119" s="16">
        <f t="shared" si="37"/>
        <v>4</v>
      </c>
      <c r="BG119" s="17">
        <f t="shared" si="38"/>
        <v>0.5</v>
      </c>
      <c r="BH119" s="16">
        <f t="shared" si="39"/>
        <v>16</v>
      </c>
      <c r="BI119" s="17">
        <f t="shared" si="40"/>
        <v>0.72727272727272729</v>
      </c>
      <c r="BJ119" s="16">
        <f t="shared" si="41"/>
        <v>12</v>
      </c>
      <c r="BK119" s="17">
        <f t="shared" si="42"/>
        <v>0.8</v>
      </c>
      <c r="BL119" s="16">
        <f t="shared" si="43"/>
        <v>16</v>
      </c>
      <c r="BM119" s="17">
        <f t="shared" si="44"/>
        <v>0.61538461538461542</v>
      </c>
      <c r="BN119" s="16">
        <f t="shared" si="45"/>
        <v>5</v>
      </c>
      <c r="BO119" s="17">
        <f t="shared" si="46"/>
        <v>0.55555555555555558</v>
      </c>
      <c r="BP119" s="16">
        <f t="shared" si="47"/>
        <v>7</v>
      </c>
    </row>
    <row r="120" spans="1:68">
      <c r="A120" s="68" t="s">
        <v>356</v>
      </c>
      <c r="B120" s="69">
        <v>808426</v>
      </c>
      <c r="C120" s="69">
        <v>26</v>
      </c>
      <c r="D120" s="70" t="s">
        <v>394</v>
      </c>
      <c r="E120" s="70" t="s">
        <v>395</v>
      </c>
      <c r="F120" s="35" t="s">
        <v>36</v>
      </c>
      <c r="G120" s="35"/>
      <c r="H120" s="35"/>
      <c r="I120" s="35"/>
      <c r="J120" s="3">
        <v>1</v>
      </c>
      <c r="K120" s="3">
        <v>1</v>
      </c>
      <c r="L120" s="3">
        <v>1</v>
      </c>
      <c r="M120" s="3">
        <v>1</v>
      </c>
      <c r="N120" s="3">
        <v>1</v>
      </c>
      <c r="O120" s="3">
        <v>0</v>
      </c>
      <c r="P120" s="3">
        <v>0</v>
      </c>
      <c r="Q120" s="3">
        <v>1</v>
      </c>
      <c r="R120" s="3">
        <v>1</v>
      </c>
      <c r="S120" s="3">
        <v>1</v>
      </c>
      <c r="T120" s="3">
        <v>1</v>
      </c>
      <c r="U120" s="3">
        <v>1</v>
      </c>
      <c r="V120" s="3">
        <v>2</v>
      </c>
      <c r="W120" s="3">
        <v>0</v>
      </c>
      <c r="X120" s="3">
        <v>1</v>
      </c>
      <c r="Y120" s="3">
        <v>1</v>
      </c>
      <c r="Z120" s="3">
        <v>1</v>
      </c>
      <c r="AA120" s="3">
        <v>0</v>
      </c>
      <c r="AB120" s="3">
        <v>1</v>
      </c>
      <c r="AC120" s="3">
        <v>0</v>
      </c>
      <c r="AD120" s="3">
        <v>1</v>
      </c>
      <c r="AE120" s="3">
        <v>1</v>
      </c>
      <c r="AF120" s="3">
        <v>0</v>
      </c>
      <c r="AG120" s="3">
        <v>1</v>
      </c>
      <c r="AH120" s="3">
        <v>1</v>
      </c>
      <c r="AI120" s="3">
        <v>1</v>
      </c>
      <c r="AJ120" s="3">
        <v>2</v>
      </c>
      <c r="AK120" s="3">
        <v>1</v>
      </c>
      <c r="AL120" s="3">
        <v>1</v>
      </c>
      <c r="AM120" s="3">
        <v>1</v>
      </c>
      <c r="AN120" s="3">
        <v>1</v>
      </c>
      <c r="AO120" s="3">
        <v>1</v>
      </c>
      <c r="AP120" s="3">
        <v>2</v>
      </c>
      <c r="AQ120" s="3">
        <v>0</v>
      </c>
      <c r="AR120" s="3">
        <v>1</v>
      </c>
      <c r="AS120" s="3">
        <v>0</v>
      </c>
      <c r="AT120" s="3">
        <v>1</v>
      </c>
      <c r="AU120" s="3">
        <v>2</v>
      </c>
      <c r="AV120" s="3">
        <v>1</v>
      </c>
      <c r="AW120" s="3">
        <v>0</v>
      </c>
      <c r="AX120" s="3">
        <v>0</v>
      </c>
      <c r="AY120" s="3">
        <v>1</v>
      </c>
      <c r="AZ120" s="3">
        <v>1</v>
      </c>
      <c r="BA120" s="16">
        <f t="shared" si="32"/>
        <v>37</v>
      </c>
      <c r="BB120" s="17">
        <f t="shared" si="33"/>
        <v>0.74</v>
      </c>
      <c r="BC120" s="17" t="str">
        <f t="shared" si="34"/>
        <v>Pagrindinis</v>
      </c>
      <c r="BD120" s="16">
        <f t="shared" si="35"/>
        <v>16</v>
      </c>
      <c r="BE120" s="17">
        <f t="shared" si="36"/>
        <v>0.8</v>
      </c>
      <c r="BF120" s="16">
        <f t="shared" si="37"/>
        <v>5</v>
      </c>
      <c r="BG120" s="17">
        <f t="shared" si="38"/>
        <v>0.625</v>
      </c>
      <c r="BH120" s="16">
        <f t="shared" si="39"/>
        <v>16</v>
      </c>
      <c r="BI120" s="17">
        <f t="shared" si="40"/>
        <v>0.72727272727272729</v>
      </c>
      <c r="BJ120" s="16">
        <f t="shared" si="41"/>
        <v>11</v>
      </c>
      <c r="BK120" s="17">
        <f t="shared" si="42"/>
        <v>0.73333333333333328</v>
      </c>
      <c r="BL120" s="16">
        <f t="shared" si="43"/>
        <v>21</v>
      </c>
      <c r="BM120" s="17">
        <f t="shared" si="44"/>
        <v>0.80769230769230771</v>
      </c>
      <c r="BN120" s="16">
        <f t="shared" si="45"/>
        <v>5</v>
      </c>
      <c r="BO120" s="17">
        <f t="shared" si="46"/>
        <v>0.55555555555555558</v>
      </c>
      <c r="BP120" s="16">
        <f t="shared" si="47"/>
        <v>9</v>
      </c>
    </row>
    <row r="121" spans="1:68">
      <c r="A121" s="68" t="s">
        <v>356</v>
      </c>
      <c r="B121" s="69">
        <v>808427</v>
      </c>
      <c r="C121" s="69">
        <v>27</v>
      </c>
      <c r="D121" s="70" t="s">
        <v>243</v>
      </c>
      <c r="E121" s="70" t="s">
        <v>258</v>
      </c>
      <c r="F121" s="35" t="s">
        <v>36</v>
      </c>
      <c r="G121" s="35"/>
      <c r="H121" s="35"/>
      <c r="I121" s="35"/>
      <c r="J121" s="3">
        <v>1</v>
      </c>
      <c r="K121" s="3">
        <v>1</v>
      </c>
      <c r="L121" s="3">
        <v>1</v>
      </c>
      <c r="M121" s="3">
        <v>1</v>
      </c>
      <c r="N121" s="3">
        <v>1</v>
      </c>
      <c r="O121" s="3">
        <v>1</v>
      </c>
      <c r="P121" s="3">
        <v>0</v>
      </c>
      <c r="Q121" s="3">
        <v>1</v>
      </c>
      <c r="R121" s="3">
        <v>1</v>
      </c>
      <c r="S121" s="3">
        <v>1</v>
      </c>
      <c r="T121" s="3">
        <v>1</v>
      </c>
      <c r="U121" s="3">
        <v>1</v>
      </c>
      <c r="V121" s="3">
        <v>2</v>
      </c>
      <c r="W121" s="3">
        <v>1</v>
      </c>
      <c r="X121" s="3">
        <v>0</v>
      </c>
      <c r="Y121" s="3">
        <v>1</v>
      </c>
      <c r="Z121" s="3">
        <v>1</v>
      </c>
      <c r="AA121" s="3">
        <v>1</v>
      </c>
      <c r="AB121" s="3">
        <v>1</v>
      </c>
      <c r="AC121" s="3">
        <v>1</v>
      </c>
      <c r="AD121" s="3">
        <v>1</v>
      </c>
      <c r="AE121" s="3">
        <v>1</v>
      </c>
      <c r="AF121" s="3">
        <v>0</v>
      </c>
      <c r="AG121" s="3">
        <v>1</v>
      </c>
      <c r="AH121" s="3">
        <v>1</v>
      </c>
      <c r="AI121" s="3">
        <v>1</v>
      </c>
      <c r="AJ121" s="3">
        <v>2</v>
      </c>
      <c r="AK121" s="3">
        <v>1</v>
      </c>
      <c r="AL121" s="3">
        <v>1</v>
      </c>
      <c r="AM121" s="3">
        <v>1</v>
      </c>
      <c r="AN121" s="3">
        <v>1</v>
      </c>
      <c r="AO121" s="3">
        <v>1</v>
      </c>
      <c r="AP121" s="3">
        <v>2</v>
      </c>
      <c r="AQ121" s="3">
        <v>1</v>
      </c>
      <c r="AR121" s="3">
        <v>1</v>
      </c>
      <c r="AS121" s="3">
        <v>1</v>
      </c>
      <c r="AT121" s="3">
        <v>1</v>
      </c>
      <c r="AU121" s="3">
        <v>2</v>
      </c>
      <c r="AV121" s="3">
        <v>2</v>
      </c>
      <c r="AW121" s="3">
        <v>2</v>
      </c>
      <c r="AX121" s="3">
        <v>1</v>
      </c>
      <c r="AY121" s="3">
        <v>1</v>
      </c>
      <c r="AZ121" s="3">
        <v>2</v>
      </c>
      <c r="BA121" s="16">
        <f t="shared" si="32"/>
        <v>47</v>
      </c>
      <c r="BB121" s="17">
        <f t="shared" si="33"/>
        <v>0.94</v>
      </c>
      <c r="BC121" s="17" t="str">
        <f t="shared" si="34"/>
        <v>Aukštesnysis</v>
      </c>
      <c r="BD121" s="16">
        <f t="shared" si="35"/>
        <v>20</v>
      </c>
      <c r="BE121" s="17">
        <f t="shared" si="36"/>
        <v>1</v>
      </c>
      <c r="BF121" s="16">
        <f t="shared" si="37"/>
        <v>5</v>
      </c>
      <c r="BG121" s="17">
        <f t="shared" si="38"/>
        <v>0.625</v>
      </c>
      <c r="BH121" s="16">
        <f t="shared" si="39"/>
        <v>22</v>
      </c>
      <c r="BI121" s="17">
        <f t="shared" si="40"/>
        <v>1</v>
      </c>
      <c r="BJ121" s="16">
        <f t="shared" si="41"/>
        <v>15</v>
      </c>
      <c r="BK121" s="17">
        <f t="shared" si="42"/>
        <v>1</v>
      </c>
      <c r="BL121" s="16">
        <f t="shared" si="43"/>
        <v>23</v>
      </c>
      <c r="BM121" s="17">
        <f t="shared" si="44"/>
        <v>0.88461538461538458</v>
      </c>
      <c r="BN121" s="16">
        <f t="shared" si="45"/>
        <v>9</v>
      </c>
      <c r="BO121" s="17">
        <f t="shared" si="46"/>
        <v>1</v>
      </c>
      <c r="BP121" s="16">
        <f t="shared" si="47"/>
        <v>10</v>
      </c>
    </row>
    <row r="122" spans="1:68">
      <c r="A122" s="68" t="s">
        <v>356</v>
      </c>
      <c r="B122" s="69">
        <v>808428</v>
      </c>
      <c r="C122" s="69">
        <v>28</v>
      </c>
      <c r="D122" s="70" t="s">
        <v>33</v>
      </c>
      <c r="E122" s="70" t="s">
        <v>396</v>
      </c>
      <c r="F122" s="35" t="s">
        <v>32</v>
      </c>
      <c r="G122" s="35"/>
      <c r="H122" s="35"/>
      <c r="I122" s="35"/>
      <c r="J122" s="3">
        <v>1</v>
      </c>
      <c r="K122" s="3">
        <v>1</v>
      </c>
      <c r="L122" s="3">
        <v>0</v>
      </c>
      <c r="M122" s="3">
        <v>1</v>
      </c>
      <c r="N122" s="3">
        <v>1</v>
      </c>
      <c r="O122" s="3">
        <v>0</v>
      </c>
      <c r="P122" s="3">
        <v>0</v>
      </c>
      <c r="Q122" s="3">
        <v>1</v>
      </c>
      <c r="R122" s="3">
        <v>0</v>
      </c>
      <c r="S122" s="3">
        <v>0</v>
      </c>
      <c r="T122" s="3">
        <v>1</v>
      </c>
      <c r="U122" s="3">
        <v>1</v>
      </c>
      <c r="V122" s="3">
        <v>2</v>
      </c>
      <c r="W122" s="3">
        <v>0</v>
      </c>
      <c r="X122" s="3">
        <v>0</v>
      </c>
      <c r="Y122" s="3">
        <v>1</v>
      </c>
      <c r="Z122" s="3">
        <v>1</v>
      </c>
      <c r="AA122" s="3">
        <v>0</v>
      </c>
      <c r="AB122" s="3">
        <v>0</v>
      </c>
      <c r="AC122" s="3">
        <v>0</v>
      </c>
      <c r="AD122" s="3">
        <v>1</v>
      </c>
      <c r="AE122" s="3">
        <v>1</v>
      </c>
      <c r="AF122" s="3">
        <v>1</v>
      </c>
      <c r="AG122" s="3">
        <v>1</v>
      </c>
      <c r="AH122" s="3">
        <v>1</v>
      </c>
      <c r="AI122" s="3">
        <v>0</v>
      </c>
      <c r="AJ122" s="3">
        <v>2</v>
      </c>
      <c r="AK122" s="3">
        <v>0</v>
      </c>
      <c r="AL122" s="3">
        <v>1</v>
      </c>
      <c r="AM122" s="3">
        <v>1</v>
      </c>
      <c r="AN122" s="3">
        <v>1</v>
      </c>
      <c r="AO122" s="3">
        <v>1</v>
      </c>
      <c r="AP122" s="3">
        <v>2</v>
      </c>
      <c r="AQ122" s="3">
        <v>0</v>
      </c>
      <c r="AR122" s="3">
        <v>1</v>
      </c>
      <c r="AS122" s="3">
        <v>0</v>
      </c>
      <c r="AT122" s="3">
        <v>1</v>
      </c>
      <c r="AU122" s="3">
        <v>1</v>
      </c>
      <c r="AV122" s="3">
        <v>0</v>
      </c>
      <c r="AW122" s="3">
        <v>2</v>
      </c>
      <c r="AX122" s="3">
        <v>0</v>
      </c>
      <c r="AY122" s="3">
        <v>0</v>
      </c>
      <c r="AZ122" s="3">
        <v>0</v>
      </c>
      <c r="BA122" s="16">
        <f t="shared" si="32"/>
        <v>29</v>
      </c>
      <c r="BB122" s="17">
        <f t="shared" si="33"/>
        <v>0.57999999999999996</v>
      </c>
      <c r="BC122" s="17" t="str">
        <f t="shared" si="34"/>
        <v>Pagrindinis</v>
      </c>
      <c r="BD122" s="16">
        <f t="shared" si="35"/>
        <v>11</v>
      </c>
      <c r="BE122" s="17">
        <f t="shared" si="36"/>
        <v>0.55000000000000004</v>
      </c>
      <c r="BF122" s="16">
        <f t="shared" si="37"/>
        <v>5</v>
      </c>
      <c r="BG122" s="17">
        <f t="shared" si="38"/>
        <v>0.625</v>
      </c>
      <c r="BH122" s="16">
        <f t="shared" si="39"/>
        <v>13</v>
      </c>
      <c r="BI122" s="17">
        <f t="shared" si="40"/>
        <v>0.59090909090909094</v>
      </c>
      <c r="BJ122" s="16">
        <f t="shared" si="41"/>
        <v>11</v>
      </c>
      <c r="BK122" s="17">
        <f t="shared" si="42"/>
        <v>0.73333333333333328</v>
      </c>
      <c r="BL122" s="16">
        <f t="shared" si="43"/>
        <v>16</v>
      </c>
      <c r="BM122" s="17">
        <f t="shared" si="44"/>
        <v>0.61538461538461542</v>
      </c>
      <c r="BN122" s="16">
        <f t="shared" si="45"/>
        <v>2</v>
      </c>
      <c r="BO122" s="17">
        <f t="shared" si="46"/>
        <v>0.22222222222222221</v>
      </c>
      <c r="BP122" s="16">
        <f t="shared" si="47"/>
        <v>6</v>
      </c>
    </row>
    <row r="123" spans="1:68">
      <c r="A123" s="68" t="s">
        <v>397</v>
      </c>
      <c r="B123" s="69">
        <v>808501</v>
      </c>
      <c r="C123" s="69">
        <v>1</v>
      </c>
      <c r="D123" s="70" t="s">
        <v>40</v>
      </c>
      <c r="E123" s="70" t="s">
        <v>398</v>
      </c>
      <c r="F123" s="35" t="s">
        <v>36</v>
      </c>
      <c r="G123" s="35"/>
      <c r="H123" s="35"/>
      <c r="I123" s="35"/>
      <c r="J123" s="3">
        <v>1</v>
      </c>
      <c r="K123" s="3">
        <v>1</v>
      </c>
      <c r="L123" s="3">
        <v>1</v>
      </c>
      <c r="M123" s="3">
        <v>1</v>
      </c>
      <c r="N123" s="3">
        <v>1</v>
      </c>
      <c r="O123" s="3">
        <v>1</v>
      </c>
      <c r="P123" s="3">
        <v>0</v>
      </c>
      <c r="Q123" s="3">
        <v>0</v>
      </c>
      <c r="R123" s="3">
        <v>1</v>
      </c>
      <c r="S123" s="3">
        <v>1</v>
      </c>
      <c r="T123" s="3">
        <v>0</v>
      </c>
      <c r="U123" s="3">
        <v>1</v>
      </c>
      <c r="V123" s="3">
        <v>2</v>
      </c>
      <c r="W123" s="3">
        <v>0</v>
      </c>
      <c r="X123" s="3">
        <v>0</v>
      </c>
      <c r="Y123" s="3">
        <v>0</v>
      </c>
      <c r="Z123" s="3">
        <v>1</v>
      </c>
      <c r="AA123" s="3">
        <v>0</v>
      </c>
      <c r="AB123" s="3">
        <v>0</v>
      </c>
      <c r="AC123" s="3">
        <v>0</v>
      </c>
      <c r="AD123" s="3">
        <v>1</v>
      </c>
      <c r="AE123" s="3">
        <v>0</v>
      </c>
      <c r="AF123" s="3">
        <v>0</v>
      </c>
      <c r="AG123" s="3">
        <v>0</v>
      </c>
      <c r="AH123" s="3">
        <v>1</v>
      </c>
      <c r="AI123" s="3">
        <v>1</v>
      </c>
      <c r="AJ123" s="3">
        <v>1</v>
      </c>
      <c r="AK123" s="3">
        <v>0</v>
      </c>
      <c r="AL123" s="3">
        <v>1</v>
      </c>
      <c r="AM123" s="3">
        <v>1</v>
      </c>
      <c r="AN123" s="3">
        <v>1</v>
      </c>
      <c r="AO123" s="3">
        <v>1</v>
      </c>
      <c r="AP123" s="3">
        <v>2</v>
      </c>
      <c r="AQ123" s="3">
        <v>0</v>
      </c>
      <c r="AR123" s="3">
        <v>1</v>
      </c>
      <c r="AS123" s="3">
        <v>0</v>
      </c>
      <c r="AT123" s="3">
        <v>1</v>
      </c>
      <c r="AU123" s="3">
        <v>0</v>
      </c>
      <c r="AV123" s="3">
        <v>0</v>
      </c>
      <c r="AW123" s="3">
        <v>0</v>
      </c>
      <c r="AX123" s="3">
        <v>0</v>
      </c>
      <c r="AY123" s="3">
        <v>0</v>
      </c>
      <c r="AZ123" s="3">
        <v>0</v>
      </c>
      <c r="BA123" s="16">
        <f t="shared" si="32"/>
        <v>24</v>
      </c>
      <c r="BB123" s="17">
        <f t="shared" si="33"/>
        <v>0.48</v>
      </c>
      <c r="BC123" s="17" t="str">
        <f t="shared" si="34"/>
        <v>Pagrindinis</v>
      </c>
      <c r="BD123" s="16">
        <f t="shared" si="35"/>
        <v>13</v>
      </c>
      <c r="BE123" s="17">
        <f t="shared" si="36"/>
        <v>0.65</v>
      </c>
      <c r="BF123" s="16">
        <f t="shared" si="37"/>
        <v>2</v>
      </c>
      <c r="BG123" s="17">
        <f t="shared" si="38"/>
        <v>0.25</v>
      </c>
      <c r="BH123" s="16">
        <f t="shared" si="39"/>
        <v>9</v>
      </c>
      <c r="BI123" s="17">
        <f t="shared" si="40"/>
        <v>0.40909090909090912</v>
      </c>
      <c r="BJ123" s="16">
        <f t="shared" si="41"/>
        <v>9</v>
      </c>
      <c r="BK123" s="17">
        <f t="shared" si="42"/>
        <v>0.6</v>
      </c>
      <c r="BL123" s="16">
        <f t="shared" si="43"/>
        <v>13</v>
      </c>
      <c r="BM123" s="17">
        <f t="shared" si="44"/>
        <v>0.5</v>
      </c>
      <c r="BN123" s="16">
        <f t="shared" si="45"/>
        <v>2</v>
      </c>
      <c r="BO123" s="17">
        <f t="shared" si="46"/>
        <v>0.22222222222222221</v>
      </c>
      <c r="BP123" s="16">
        <f t="shared" si="47"/>
        <v>4</v>
      </c>
    </row>
    <row r="124" spans="1:68">
      <c r="A124" s="68" t="s">
        <v>397</v>
      </c>
      <c r="B124" s="69">
        <v>808502</v>
      </c>
      <c r="C124" s="69">
        <v>2</v>
      </c>
      <c r="D124" s="70" t="s">
        <v>115</v>
      </c>
      <c r="E124" s="70" t="s">
        <v>399</v>
      </c>
      <c r="F124" s="35" t="s">
        <v>32</v>
      </c>
      <c r="G124" s="35"/>
      <c r="H124" s="35"/>
      <c r="I124" s="35"/>
      <c r="J124" s="3">
        <v>1</v>
      </c>
      <c r="K124" s="3">
        <v>1</v>
      </c>
      <c r="L124" s="3">
        <v>0</v>
      </c>
      <c r="M124" s="3">
        <v>1</v>
      </c>
      <c r="N124" s="3">
        <v>1</v>
      </c>
      <c r="O124" s="3">
        <v>1</v>
      </c>
      <c r="P124" s="3">
        <v>0</v>
      </c>
      <c r="Q124" s="3">
        <v>1</v>
      </c>
      <c r="R124" s="3">
        <v>1</v>
      </c>
      <c r="S124" s="3">
        <v>0</v>
      </c>
      <c r="T124" s="3">
        <v>1</v>
      </c>
      <c r="U124" s="3">
        <v>0</v>
      </c>
      <c r="V124" s="3">
        <v>2</v>
      </c>
      <c r="W124" s="3">
        <v>0</v>
      </c>
      <c r="X124" s="3">
        <v>0</v>
      </c>
      <c r="Y124" s="3">
        <v>0</v>
      </c>
      <c r="Z124" s="3">
        <v>1</v>
      </c>
      <c r="AA124" s="3">
        <v>0</v>
      </c>
      <c r="AB124" s="3">
        <v>1</v>
      </c>
      <c r="AC124" s="3">
        <v>0</v>
      </c>
      <c r="AD124" s="3">
        <v>0</v>
      </c>
      <c r="AE124" s="3">
        <v>0</v>
      </c>
      <c r="AF124" s="3">
        <v>0</v>
      </c>
      <c r="AG124" s="3">
        <v>0</v>
      </c>
      <c r="AH124" s="3">
        <v>0</v>
      </c>
      <c r="AI124" s="3">
        <v>0</v>
      </c>
      <c r="AJ124" s="3">
        <v>2</v>
      </c>
      <c r="AK124" s="3">
        <v>0</v>
      </c>
      <c r="AL124" s="3">
        <v>1</v>
      </c>
      <c r="AM124" s="3">
        <v>1</v>
      </c>
      <c r="AN124" s="3">
        <v>1</v>
      </c>
      <c r="AO124" s="3">
        <v>0</v>
      </c>
      <c r="AP124" s="3">
        <v>0</v>
      </c>
      <c r="AQ124" s="3">
        <v>0</v>
      </c>
      <c r="AR124" s="3">
        <v>1</v>
      </c>
      <c r="AS124" s="3">
        <v>0</v>
      </c>
      <c r="AT124" s="3">
        <v>1</v>
      </c>
      <c r="AU124" s="3">
        <v>0</v>
      </c>
      <c r="AV124" s="3">
        <v>0</v>
      </c>
      <c r="AW124" s="3">
        <v>0</v>
      </c>
      <c r="AX124" s="3">
        <v>0</v>
      </c>
      <c r="AY124" s="3">
        <v>0</v>
      </c>
      <c r="AZ124" s="3">
        <v>0</v>
      </c>
      <c r="BA124" s="16">
        <f t="shared" si="32"/>
        <v>19</v>
      </c>
      <c r="BB124" s="17">
        <f t="shared" si="33"/>
        <v>0.38</v>
      </c>
      <c r="BC124" s="17" t="str">
        <f t="shared" si="34"/>
        <v>Patenkinamas</v>
      </c>
      <c r="BD124" s="16">
        <f t="shared" si="35"/>
        <v>10</v>
      </c>
      <c r="BE124" s="17">
        <f t="shared" si="36"/>
        <v>0.5</v>
      </c>
      <c r="BF124" s="16">
        <f t="shared" si="37"/>
        <v>2</v>
      </c>
      <c r="BG124" s="17">
        <f t="shared" si="38"/>
        <v>0.25</v>
      </c>
      <c r="BH124" s="16">
        <f t="shared" si="39"/>
        <v>7</v>
      </c>
      <c r="BI124" s="17">
        <f t="shared" si="40"/>
        <v>0.31818181818181818</v>
      </c>
      <c r="BJ124" s="16">
        <f t="shared" si="41"/>
        <v>7</v>
      </c>
      <c r="BK124" s="17">
        <f t="shared" si="42"/>
        <v>0.46666666666666667</v>
      </c>
      <c r="BL124" s="16">
        <f t="shared" si="43"/>
        <v>10</v>
      </c>
      <c r="BM124" s="17">
        <f t="shared" si="44"/>
        <v>0.38461538461538464</v>
      </c>
      <c r="BN124" s="16">
        <f t="shared" si="45"/>
        <v>2</v>
      </c>
      <c r="BO124" s="17">
        <f t="shared" si="46"/>
        <v>0.22222222222222221</v>
      </c>
      <c r="BP124" s="16">
        <f t="shared" si="47"/>
        <v>3</v>
      </c>
    </row>
    <row r="125" spans="1:68">
      <c r="A125" s="68" t="s">
        <v>397</v>
      </c>
      <c r="B125" s="69">
        <v>808503</v>
      </c>
      <c r="C125" s="69">
        <v>3</v>
      </c>
      <c r="D125" s="70" t="s">
        <v>105</v>
      </c>
      <c r="E125" s="70" t="s">
        <v>400</v>
      </c>
      <c r="F125" s="35" t="s">
        <v>36</v>
      </c>
      <c r="G125" s="35"/>
      <c r="H125" s="35"/>
      <c r="I125" s="35"/>
      <c r="J125" s="3">
        <v>1</v>
      </c>
      <c r="K125" s="3">
        <v>1</v>
      </c>
      <c r="L125" s="3">
        <v>1</v>
      </c>
      <c r="M125" s="3">
        <v>1</v>
      </c>
      <c r="N125" s="3">
        <v>1</v>
      </c>
      <c r="O125" s="3">
        <v>1</v>
      </c>
      <c r="P125" s="3">
        <v>1</v>
      </c>
      <c r="Q125" s="3">
        <v>0</v>
      </c>
      <c r="R125" s="3">
        <v>1</v>
      </c>
      <c r="S125" s="3">
        <v>1</v>
      </c>
      <c r="T125" s="3">
        <v>0</v>
      </c>
      <c r="U125" s="3">
        <v>1</v>
      </c>
      <c r="V125" s="3">
        <v>1</v>
      </c>
      <c r="W125" s="3">
        <v>1</v>
      </c>
      <c r="X125" s="3">
        <v>0</v>
      </c>
      <c r="Y125" s="3">
        <v>1</v>
      </c>
      <c r="Z125" s="3">
        <v>1</v>
      </c>
      <c r="AA125" s="3">
        <v>0</v>
      </c>
      <c r="AB125" s="3">
        <v>1</v>
      </c>
      <c r="AC125" s="3">
        <v>0</v>
      </c>
      <c r="AD125" s="3">
        <v>1</v>
      </c>
      <c r="AE125" s="3">
        <v>1</v>
      </c>
      <c r="AF125" s="3">
        <v>0</v>
      </c>
      <c r="AG125" s="3">
        <v>1</v>
      </c>
      <c r="AH125" s="3">
        <v>1</v>
      </c>
      <c r="AI125" s="3">
        <v>1</v>
      </c>
      <c r="AJ125" s="3">
        <v>2</v>
      </c>
      <c r="AK125" s="3">
        <v>1</v>
      </c>
      <c r="AL125" s="3">
        <v>1</v>
      </c>
      <c r="AM125" s="3">
        <v>1</v>
      </c>
      <c r="AN125" s="3">
        <v>1</v>
      </c>
      <c r="AO125" s="3">
        <v>1</v>
      </c>
      <c r="AP125" s="3">
        <v>2</v>
      </c>
      <c r="AQ125" s="3">
        <v>1</v>
      </c>
      <c r="AR125" s="3">
        <v>1</v>
      </c>
      <c r="AS125" s="3">
        <v>1</v>
      </c>
      <c r="AT125" s="3">
        <v>1</v>
      </c>
      <c r="AU125" s="3">
        <v>1</v>
      </c>
      <c r="AV125" s="3">
        <v>0</v>
      </c>
      <c r="AW125" s="3">
        <v>2</v>
      </c>
      <c r="AX125" s="3">
        <v>0</v>
      </c>
      <c r="AY125" s="3">
        <v>1</v>
      </c>
      <c r="AZ125" s="3">
        <v>2</v>
      </c>
      <c r="BA125" s="16">
        <f t="shared" si="32"/>
        <v>39</v>
      </c>
      <c r="BB125" s="17">
        <f t="shared" si="33"/>
        <v>0.78</v>
      </c>
      <c r="BC125" s="17" t="str">
        <f t="shared" si="34"/>
        <v>Pagrindinis</v>
      </c>
      <c r="BD125" s="16">
        <f t="shared" si="35"/>
        <v>16</v>
      </c>
      <c r="BE125" s="17">
        <f t="shared" si="36"/>
        <v>0.8</v>
      </c>
      <c r="BF125" s="16">
        <f t="shared" si="37"/>
        <v>4</v>
      </c>
      <c r="BG125" s="17">
        <f t="shared" si="38"/>
        <v>0.5</v>
      </c>
      <c r="BH125" s="16">
        <f t="shared" si="39"/>
        <v>19</v>
      </c>
      <c r="BI125" s="17">
        <f t="shared" si="40"/>
        <v>0.86363636363636365</v>
      </c>
      <c r="BJ125" s="16">
        <f t="shared" si="41"/>
        <v>12</v>
      </c>
      <c r="BK125" s="17">
        <f t="shared" si="42"/>
        <v>0.8</v>
      </c>
      <c r="BL125" s="16">
        <f t="shared" si="43"/>
        <v>20</v>
      </c>
      <c r="BM125" s="17">
        <f t="shared" si="44"/>
        <v>0.76923076923076927</v>
      </c>
      <c r="BN125" s="16">
        <f t="shared" si="45"/>
        <v>7</v>
      </c>
      <c r="BO125" s="17">
        <f t="shared" si="46"/>
        <v>0.77777777777777779</v>
      </c>
      <c r="BP125" s="16">
        <f t="shared" si="47"/>
        <v>9</v>
      </c>
    </row>
    <row r="126" spans="1:68">
      <c r="A126" s="68" t="s">
        <v>397</v>
      </c>
      <c r="B126" s="69">
        <v>808504</v>
      </c>
      <c r="C126" s="69">
        <v>4</v>
      </c>
      <c r="D126" s="70" t="s">
        <v>401</v>
      </c>
      <c r="E126" s="70" t="s">
        <v>402</v>
      </c>
      <c r="F126" s="35" t="s">
        <v>32</v>
      </c>
      <c r="G126" s="35"/>
      <c r="H126" s="35"/>
      <c r="I126" s="35"/>
      <c r="J126" s="3">
        <v>1</v>
      </c>
      <c r="K126" s="3">
        <v>1</v>
      </c>
      <c r="L126" s="3">
        <v>1</v>
      </c>
      <c r="M126" s="3">
        <v>1</v>
      </c>
      <c r="N126" s="3">
        <v>1</v>
      </c>
      <c r="O126" s="3">
        <v>1</v>
      </c>
      <c r="P126" s="3">
        <v>1</v>
      </c>
      <c r="Q126" s="3">
        <v>1</v>
      </c>
      <c r="R126" s="3">
        <v>1</v>
      </c>
      <c r="S126" s="3">
        <v>1</v>
      </c>
      <c r="T126" s="3">
        <v>1</v>
      </c>
      <c r="U126" s="3">
        <v>1</v>
      </c>
      <c r="V126" s="3">
        <v>2</v>
      </c>
      <c r="W126" s="3">
        <v>1</v>
      </c>
      <c r="X126" s="3">
        <v>1</v>
      </c>
      <c r="Y126" s="3">
        <v>1</v>
      </c>
      <c r="Z126" s="3">
        <v>1</v>
      </c>
      <c r="AA126" s="3">
        <v>1</v>
      </c>
      <c r="AB126" s="3">
        <v>1</v>
      </c>
      <c r="AC126" s="3">
        <v>0</v>
      </c>
      <c r="AD126" s="3">
        <v>1</v>
      </c>
      <c r="AE126" s="3">
        <v>1</v>
      </c>
      <c r="AF126" s="3">
        <v>0</v>
      </c>
      <c r="AG126" s="3">
        <v>1</v>
      </c>
      <c r="AH126" s="3">
        <v>1</v>
      </c>
      <c r="AI126" s="3">
        <v>1</v>
      </c>
      <c r="AJ126" s="3">
        <v>2</v>
      </c>
      <c r="AK126" s="3">
        <v>1</v>
      </c>
      <c r="AL126" s="3">
        <v>1</v>
      </c>
      <c r="AM126" s="3">
        <v>1</v>
      </c>
      <c r="AN126" s="3">
        <v>1</v>
      </c>
      <c r="AO126" s="3">
        <v>1</v>
      </c>
      <c r="AP126" s="3">
        <v>2</v>
      </c>
      <c r="AQ126" s="3">
        <v>0</v>
      </c>
      <c r="AR126" s="3">
        <v>1</v>
      </c>
      <c r="AS126" s="3">
        <v>1</v>
      </c>
      <c r="AT126" s="3">
        <v>1</v>
      </c>
      <c r="AU126" s="3">
        <v>1</v>
      </c>
      <c r="AV126" s="3">
        <v>0</v>
      </c>
      <c r="AW126" s="3">
        <v>1</v>
      </c>
      <c r="AX126" s="3">
        <v>0</v>
      </c>
      <c r="AY126" s="3">
        <v>0</v>
      </c>
      <c r="AZ126" s="3">
        <v>2</v>
      </c>
      <c r="BA126" s="16">
        <f t="shared" si="32"/>
        <v>41</v>
      </c>
      <c r="BB126" s="17">
        <f t="shared" si="33"/>
        <v>0.82</v>
      </c>
      <c r="BC126" s="17" t="str">
        <f t="shared" si="34"/>
        <v>Aukštesnysis</v>
      </c>
      <c r="BD126" s="16">
        <f t="shared" si="35"/>
        <v>19</v>
      </c>
      <c r="BE126" s="17">
        <f t="shared" si="36"/>
        <v>0.95</v>
      </c>
      <c r="BF126" s="16">
        <f t="shared" si="37"/>
        <v>6</v>
      </c>
      <c r="BG126" s="17">
        <f t="shared" si="38"/>
        <v>0.75</v>
      </c>
      <c r="BH126" s="16">
        <f t="shared" si="39"/>
        <v>16</v>
      </c>
      <c r="BI126" s="17">
        <f t="shared" si="40"/>
        <v>0.72727272727272729</v>
      </c>
      <c r="BJ126" s="16">
        <f t="shared" si="41"/>
        <v>14</v>
      </c>
      <c r="BK126" s="17">
        <f t="shared" si="42"/>
        <v>0.93333333333333335</v>
      </c>
      <c r="BL126" s="16">
        <f t="shared" si="43"/>
        <v>21</v>
      </c>
      <c r="BM126" s="17">
        <f t="shared" si="44"/>
        <v>0.80769230769230771</v>
      </c>
      <c r="BN126" s="16">
        <f t="shared" si="45"/>
        <v>6</v>
      </c>
      <c r="BO126" s="17">
        <f t="shared" si="46"/>
        <v>0.66666666666666663</v>
      </c>
      <c r="BP126" s="16">
        <f t="shared" si="47"/>
        <v>10</v>
      </c>
    </row>
    <row r="127" spans="1:68">
      <c r="A127" s="68" t="s">
        <v>397</v>
      </c>
      <c r="B127" s="69">
        <v>808505</v>
      </c>
      <c r="C127" s="69">
        <v>5</v>
      </c>
      <c r="D127" s="70" t="s">
        <v>403</v>
      </c>
      <c r="E127" s="70" t="s">
        <v>404</v>
      </c>
      <c r="F127" s="35" t="s">
        <v>36</v>
      </c>
      <c r="G127" s="35"/>
      <c r="H127" s="35"/>
      <c r="I127" s="35"/>
      <c r="J127" s="3">
        <v>1</v>
      </c>
      <c r="K127" s="3">
        <v>1</v>
      </c>
      <c r="L127" s="3">
        <v>1</v>
      </c>
      <c r="M127" s="3">
        <v>0</v>
      </c>
      <c r="N127" s="3">
        <v>1</v>
      </c>
      <c r="O127" s="3">
        <v>0</v>
      </c>
      <c r="P127" s="3">
        <v>1</v>
      </c>
      <c r="Q127" s="3">
        <v>0</v>
      </c>
      <c r="R127" s="3">
        <v>1</v>
      </c>
      <c r="S127" s="3">
        <v>1</v>
      </c>
      <c r="T127" s="3">
        <v>0</v>
      </c>
      <c r="U127" s="3">
        <v>0</v>
      </c>
      <c r="V127" s="3">
        <v>0</v>
      </c>
      <c r="W127" s="3">
        <v>1</v>
      </c>
      <c r="X127" s="3">
        <v>1</v>
      </c>
      <c r="Y127" s="3">
        <v>1</v>
      </c>
      <c r="Z127" s="3">
        <v>1</v>
      </c>
      <c r="AA127" s="3">
        <v>0</v>
      </c>
      <c r="AB127" s="3">
        <v>0</v>
      </c>
      <c r="AC127" s="3">
        <v>1</v>
      </c>
      <c r="AD127" s="3">
        <v>0</v>
      </c>
      <c r="AE127" s="3">
        <v>0</v>
      </c>
      <c r="AF127" s="3">
        <v>0</v>
      </c>
      <c r="AG127" s="3">
        <v>0</v>
      </c>
      <c r="AH127" s="3">
        <v>1</v>
      </c>
      <c r="AI127" s="3">
        <v>1</v>
      </c>
      <c r="AJ127" s="3">
        <v>2</v>
      </c>
      <c r="AK127" s="3">
        <v>0</v>
      </c>
      <c r="AL127" s="3">
        <v>1</v>
      </c>
      <c r="AM127" s="3">
        <v>1</v>
      </c>
      <c r="AN127" s="3">
        <v>0</v>
      </c>
      <c r="AO127" s="3">
        <v>0</v>
      </c>
      <c r="AP127" s="3">
        <v>2</v>
      </c>
      <c r="AQ127" s="3">
        <v>0</v>
      </c>
      <c r="AR127" s="3">
        <v>0</v>
      </c>
      <c r="AS127" s="3">
        <v>0</v>
      </c>
      <c r="AT127" s="3">
        <v>0</v>
      </c>
      <c r="AU127" s="3">
        <v>2</v>
      </c>
      <c r="AV127" s="3">
        <v>2</v>
      </c>
      <c r="AW127" s="3">
        <v>1</v>
      </c>
      <c r="AX127" s="3">
        <v>0</v>
      </c>
      <c r="AY127" s="3">
        <v>0</v>
      </c>
      <c r="AZ127" s="3">
        <v>1</v>
      </c>
      <c r="BA127" s="16">
        <f t="shared" si="32"/>
        <v>26</v>
      </c>
      <c r="BB127" s="17">
        <f t="shared" si="33"/>
        <v>0.52</v>
      </c>
      <c r="BC127" s="17" t="str">
        <f t="shared" si="34"/>
        <v>Pagrindinis</v>
      </c>
      <c r="BD127" s="16">
        <f t="shared" si="35"/>
        <v>11</v>
      </c>
      <c r="BE127" s="17">
        <f t="shared" si="36"/>
        <v>0.55000000000000004</v>
      </c>
      <c r="BF127" s="16">
        <f t="shared" si="37"/>
        <v>4</v>
      </c>
      <c r="BG127" s="17">
        <f t="shared" si="38"/>
        <v>0.5</v>
      </c>
      <c r="BH127" s="16">
        <f t="shared" si="39"/>
        <v>11</v>
      </c>
      <c r="BI127" s="17">
        <f t="shared" si="40"/>
        <v>0.5</v>
      </c>
      <c r="BJ127" s="16">
        <f t="shared" si="41"/>
        <v>9</v>
      </c>
      <c r="BK127" s="17">
        <f t="shared" si="42"/>
        <v>0.6</v>
      </c>
      <c r="BL127" s="16">
        <f t="shared" si="43"/>
        <v>14</v>
      </c>
      <c r="BM127" s="17">
        <f t="shared" si="44"/>
        <v>0.53846153846153844</v>
      </c>
      <c r="BN127" s="16">
        <f t="shared" si="45"/>
        <v>3</v>
      </c>
      <c r="BO127" s="17">
        <f t="shared" si="46"/>
        <v>0.33333333333333331</v>
      </c>
      <c r="BP127" s="16">
        <f t="shared" si="47"/>
        <v>5</v>
      </c>
    </row>
    <row r="128" spans="1:68">
      <c r="A128" s="68" t="s">
        <v>397</v>
      </c>
      <c r="B128" s="69">
        <v>808506</v>
      </c>
      <c r="C128" s="69">
        <v>6</v>
      </c>
      <c r="D128" s="70" t="s">
        <v>333</v>
      </c>
      <c r="E128" s="70" t="s">
        <v>405</v>
      </c>
      <c r="F128" s="35" t="s">
        <v>32</v>
      </c>
      <c r="G128" s="35"/>
      <c r="H128" s="35"/>
      <c r="I128" s="35"/>
      <c r="J128" s="3">
        <v>1</v>
      </c>
      <c r="K128" s="3">
        <v>1</v>
      </c>
      <c r="L128" s="3">
        <v>0</v>
      </c>
      <c r="M128" s="3">
        <v>1</v>
      </c>
      <c r="N128" s="3">
        <v>1</v>
      </c>
      <c r="O128" s="3">
        <v>0</v>
      </c>
      <c r="P128" s="3">
        <v>1</v>
      </c>
      <c r="Q128" s="3">
        <v>0</v>
      </c>
      <c r="R128" s="3">
        <v>0</v>
      </c>
      <c r="S128" s="3">
        <v>0</v>
      </c>
      <c r="T128" s="3">
        <v>0</v>
      </c>
      <c r="U128" s="3">
        <v>1</v>
      </c>
      <c r="V128" s="3">
        <v>1</v>
      </c>
      <c r="W128" s="3">
        <v>0</v>
      </c>
      <c r="X128" s="3">
        <v>0</v>
      </c>
      <c r="Y128" s="3">
        <v>0</v>
      </c>
      <c r="Z128" s="3">
        <v>1</v>
      </c>
      <c r="AA128" s="3">
        <v>0</v>
      </c>
      <c r="AB128" s="3">
        <v>0</v>
      </c>
      <c r="AC128" s="3">
        <v>0</v>
      </c>
      <c r="AD128" s="3">
        <v>0</v>
      </c>
      <c r="AE128" s="3">
        <v>1</v>
      </c>
      <c r="AF128" s="3">
        <v>0</v>
      </c>
      <c r="AG128" s="3">
        <v>0</v>
      </c>
      <c r="AH128" s="3">
        <v>1</v>
      </c>
      <c r="AI128" s="3">
        <v>0</v>
      </c>
      <c r="AJ128" s="3">
        <v>2</v>
      </c>
      <c r="AK128" s="3">
        <v>0</v>
      </c>
      <c r="AL128" s="3">
        <v>1</v>
      </c>
      <c r="AM128" s="3">
        <v>1</v>
      </c>
      <c r="AN128" s="3">
        <v>1</v>
      </c>
      <c r="AO128" s="3">
        <v>0</v>
      </c>
      <c r="AP128" s="3">
        <v>1</v>
      </c>
      <c r="AQ128" s="3">
        <v>0</v>
      </c>
      <c r="AR128" s="3">
        <v>0</v>
      </c>
      <c r="AS128" s="3">
        <v>0</v>
      </c>
      <c r="AT128" s="3">
        <v>0</v>
      </c>
      <c r="AU128" s="3">
        <v>2</v>
      </c>
      <c r="AV128" s="3">
        <v>0</v>
      </c>
      <c r="AW128" s="3">
        <v>0</v>
      </c>
      <c r="AX128" s="3">
        <v>0</v>
      </c>
      <c r="AY128" s="3">
        <v>0</v>
      </c>
      <c r="AZ128" s="3">
        <v>0</v>
      </c>
      <c r="BA128" s="16">
        <f t="shared" si="32"/>
        <v>18</v>
      </c>
      <c r="BB128" s="17">
        <f t="shared" si="33"/>
        <v>0.36</v>
      </c>
      <c r="BC128" s="17" t="str">
        <f t="shared" si="34"/>
        <v>Patenkinamas</v>
      </c>
      <c r="BD128" s="16">
        <f t="shared" si="35"/>
        <v>6</v>
      </c>
      <c r="BE128" s="17">
        <f t="shared" si="36"/>
        <v>0.3</v>
      </c>
      <c r="BF128" s="16">
        <f t="shared" si="37"/>
        <v>3</v>
      </c>
      <c r="BG128" s="17">
        <f t="shared" si="38"/>
        <v>0.375</v>
      </c>
      <c r="BH128" s="16">
        <f t="shared" si="39"/>
        <v>9</v>
      </c>
      <c r="BI128" s="17">
        <f t="shared" si="40"/>
        <v>0.40909090909090912</v>
      </c>
      <c r="BJ128" s="16">
        <f t="shared" si="41"/>
        <v>5</v>
      </c>
      <c r="BK128" s="17">
        <f t="shared" si="42"/>
        <v>0.33333333333333331</v>
      </c>
      <c r="BL128" s="16">
        <f t="shared" si="43"/>
        <v>12</v>
      </c>
      <c r="BM128" s="17">
        <f t="shared" si="44"/>
        <v>0.46153846153846156</v>
      </c>
      <c r="BN128" s="16">
        <f t="shared" si="45"/>
        <v>1</v>
      </c>
      <c r="BO128" s="17">
        <f t="shared" si="46"/>
        <v>0.1111111111111111</v>
      </c>
      <c r="BP128" s="16">
        <f t="shared" si="47"/>
        <v>3</v>
      </c>
    </row>
    <row r="129" spans="1:68">
      <c r="A129" s="68" t="s">
        <v>397</v>
      </c>
      <c r="B129" s="69">
        <v>808507</v>
      </c>
      <c r="C129" s="69">
        <v>7</v>
      </c>
      <c r="D129" s="70" t="s">
        <v>238</v>
      </c>
      <c r="E129" s="70" t="s">
        <v>406</v>
      </c>
      <c r="F129" s="35" t="s">
        <v>32</v>
      </c>
      <c r="G129" s="35"/>
      <c r="H129" s="35"/>
      <c r="I129" s="35"/>
      <c r="J129" s="3">
        <v>1</v>
      </c>
      <c r="K129" s="3">
        <v>0</v>
      </c>
      <c r="L129" s="3">
        <v>1</v>
      </c>
      <c r="M129" s="3">
        <v>1</v>
      </c>
      <c r="N129" s="3">
        <v>0</v>
      </c>
      <c r="O129" s="3">
        <v>1</v>
      </c>
      <c r="P129" s="3">
        <v>0</v>
      </c>
      <c r="Q129" s="3">
        <v>1</v>
      </c>
      <c r="R129" s="3">
        <v>1</v>
      </c>
      <c r="S129" s="3">
        <v>0</v>
      </c>
      <c r="T129" s="3">
        <v>0</v>
      </c>
      <c r="U129" s="3">
        <v>0</v>
      </c>
      <c r="V129" s="3">
        <v>2</v>
      </c>
      <c r="W129" s="3">
        <v>0</v>
      </c>
      <c r="X129" s="3">
        <v>0</v>
      </c>
      <c r="Y129" s="3">
        <v>0</v>
      </c>
      <c r="Z129" s="3">
        <v>1</v>
      </c>
      <c r="AA129" s="3">
        <v>0</v>
      </c>
      <c r="AB129" s="3">
        <v>0</v>
      </c>
      <c r="AC129" s="3">
        <v>0</v>
      </c>
      <c r="AD129" s="3">
        <v>0</v>
      </c>
      <c r="AE129" s="3">
        <v>0</v>
      </c>
      <c r="AF129" s="3">
        <v>0</v>
      </c>
      <c r="AG129" s="3">
        <v>0</v>
      </c>
      <c r="AH129" s="3">
        <v>0</v>
      </c>
      <c r="AI129" s="3">
        <v>0</v>
      </c>
      <c r="AJ129" s="3">
        <v>2</v>
      </c>
      <c r="AK129" s="3">
        <v>1</v>
      </c>
      <c r="AL129" s="3">
        <v>1</v>
      </c>
      <c r="AM129" s="3">
        <v>0</v>
      </c>
      <c r="AN129" s="3">
        <v>0</v>
      </c>
      <c r="AO129" s="3">
        <v>0</v>
      </c>
      <c r="AP129" s="3">
        <v>0</v>
      </c>
      <c r="AQ129" s="3">
        <v>0</v>
      </c>
      <c r="AR129" s="3">
        <v>1</v>
      </c>
      <c r="AS129" s="3">
        <v>0</v>
      </c>
      <c r="AT129" s="3">
        <v>0</v>
      </c>
      <c r="AU129" s="3">
        <v>1</v>
      </c>
      <c r="AV129" s="3">
        <v>0</v>
      </c>
      <c r="AW129" s="3">
        <v>0</v>
      </c>
      <c r="AX129" s="3">
        <v>0</v>
      </c>
      <c r="AY129" s="3">
        <v>0</v>
      </c>
      <c r="AZ129" s="3">
        <v>0</v>
      </c>
      <c r="BA129" s="16">
        <f t="shared" si="32"/>
        <v>15</v>
      </c>
      <c r="BB129" s="17">
        <f t="shared" si="33"/>
        <v>0.3</v>
      </c>
      <c r="BC129" s="17" t="str">
        <f t="shared" si="34"/>
        <v>Patenkinamas</v>
      </c>
      <c r="BD129" s="16">
        <f t="shared" si="35"/>
        <v>7</v>
      </c>
      <c r="BE129" s="17">
        <f t="shared" si="36"/>
        <v>0.35</v>
      </c>
      <c r="BF129" s="16">
        <f t="shared" si="37"/>
        <v>2</v>
      </c>
      <c r="BG129" s="17">
        <f t="shared" si="38"/>
        <v>0.25</v>
      </c>
      <c r="BH129" s="16">
        <f t="shared" si="39"/>
        <v>6</v>
      </c>
      <c r="BI129" s="17">
        <f t="shared" si="40"/>
        <v>0.27272727272727271</v>
      </c>
      <c r="BJ129" s="16">
        <f t="shared" si="41"/>
        <v>5</v>
      </c>
      <c r="BK129" s="17">
        <f t="shared" si="42"/>
        <v>0.33333333333333331</v>
      </c>
      <c r="BL129" s="16">
        <f t="shared" si="43"/>
        <v>9</v>
      </c>
      <c r="BM129" s="17">
        <f t="shared" si="44"/>
        <v>0.34615384615384615</v>
      </c>
      <c r="BN129" s="16">
        <f t="shared" si="45"/>
        <v>1</v>
      </c>
      <c r="BO129" s="17">
        <f t="shared" si="46"/>
        <v>0.1111111111111111</v>
      </c>
      <c r="BP129" s="16">
        <f t="shared" si="47"/>
        <v>2</v>
      </c>
    </row>
    <row r="130" spans="1:68">
      <c r="A130" s="68" t="s">
        <v>397</v>
      </c>
      <c r="B130" s="69">
        <v>808508</v>
      </c>
      <c r="C130" s="69">
        <v>8</v>
      </c>
      <c r="D130" s="70" t="s">
        <v>407</v>
      </c>
      <c r="E130" s="70" t="s">
        <v>408</v>
      </c>
      <c r="F130" s="35" t="s">
        <v>36</v>
      </c>
      <c r="G130" s="35"/>
      <c r="H130" s="35"/>
      <c r="I130" s="35"/>
      <c r="J130" s="3">
        <v>1</v>
      </c>
      <c r="K130" s="3">
        <v>1</v>
      </c>
      <c r="L130" s="3">
        <v>0</v>
      </c>
      <c r="M130" s="3">
        <v>1</v>
      </c>
      <c r="N130" s="3">
        <v>1</v>
      </c>
      <c r="O130" s="3">
        <v>0</v>
      </c>
      <c r="P130" s="3">
        <v>1</v>
      </c>
      <c r="Q130" s="3">
        <v>0</v>
      </c>
      <c r="R130" s="3">
        <v>0</v>
      </c>
      <c r="S130" s="3">
        <v>0</v>
      </c>
      <c r="T130" s="3">
        <v>1</v>
      </c>
      <c r="U130" s="3">
        <v>0</v>
      </c>
      <c r="V130" s="3">
        <v>2</v>
      </c>
      <c r="W130" s="3">
        <v>1</v>
      </c>
      <c r="X130" s="3">
        <v>0</v>
      </c>
      <c r="Y130" s="3">
        <v>0</v>
      </c>
      <c r="Z130" s="3">
        <v>0</v>
      </c>
      <c r="AA130" s="3">
        <v>0</v>
      </c>
      <c r="AB130" s="3">
        <v>1</v>
      </c>
      <c r="AC130" s="3">
        <v>0</v>
      </c>
      <c r="AD130" s="3">
        <v>0</v>
      </c>
      <c r="AE130" s="3">
        <v>1</v>
      </c>
      <c r="AF130" s="3">
        <v>0</v>
      </c>
      <c r="AG130" s="3">
        <v>0</v>
      </c>
      <c r="AH130" s="3">
        <v>1</v>
      </c>
      <c r="AI130" s="3">
        <v>0</v>
      </c>
      <c r="AJ130" s="3">
        <v>2</v>
      </c>
      <c r="AK130" s="3">
        <v>1</v>
      </c>
      <c r="AL130" s="3">
        <v>1</v>
      </c>
      <c r="AM130" s="3">
        <v>1</v>
      </c>
      <c r="AN130" s="3">
        <v>1</v>
      </c>
      <c r="AO130" s="3">
        <v>0</v>
      </c>
      <c r="AP130" s="3">
        <v>0</v>
      </c>
      <c r="AQ130" s="3">
        <v>0</v>
      </c>
      <c r="AR130" s="3">
        <v>1</v>
      </c>
      <c r="AS130" s="3">
        <v>0</v>
      </c>
      <c r="AT130" s="3">
        <v>0</v>
      </c>
      <c r="AU130" s="3">
        <v>2</v>
      </c>
      <c r="AV130" s="3">
        <v>2</v>
      </c>
      <c r="AW130" s="3">
        <v>0</v>
      </c>
      <c r="AX130" s="3">
        <v>0</v>
      </c>
      <c r="AY130" s="3">
        <v>1</v>
      </c>
      <c r="AZ130" s="3">
        <v>1</v>
      </c>
      <c r="BA130" s="16">
        <f t="shared" si="32"/>
        <v>25</v>
      </c>
      <c r="BB130" s="17">
        <f t="shared" si="33"/>
        <v>0.5</v>
      </c>
      <c r="BC130" s="17" t="str">
        <f t="shared" si="34"/>
        <v>Pagrindinis</v>
      </c>
      <c r="BD130" s="16">
        <f t="shared" si="35"/>
        <v>9</v>
      </c>
      <c r="BE130" s="17">
        <f t="shared" si="36"/>
        <v>0.45</v>
      </c>
      <c r="BF130" s="16">
        <f t="shared" si="37"/>
        <v>2</v>
      </c>
      <c r="BG130" s="17">
        <f t="shared" si="38"/>
        <v>0.25</v>
      </c>
      <c r="BH130" s="16">
        <f t="shared" si="39"/>
        <v>14</v>
      </c>
      <c r="BI130" s="17">
        <f t="shared" si="40"/>
        <v>0.63636363636363635</v>
      </c>
      <c r="BJ130" s="16">
        <f t="shared" si="41"/>
        <v>5</v>
      </c>
      <c r="BK130" s="17">
        <f t="shared" si="42"/>
        <v>0.33333333333333331</v>
      </c>
      <c r="BL130" s="16">
        <f t="shared" si="43"/>
        <v>16</v>
      </c>
      <c r="BM130" s="17">
        <f t="shared" si="44"/>
        <v>0.61538461538461542</v>
      </c>
      <c r="BN130" s="16">
        <f t="shared" si="45"/>
        <v>4</v>
      </c>
      <c r="BO130" s="17">
        <f t="shared" si="46"/>
        <v>0.44444444444444442</v>
      </c>
      <c r="BP130" s="16">
        <f t="shared" si="47"/>
        <v>5</v>
      </c>
    </row>
    <row r="131" spans="1:68">
      <c r="A131" s="68" t="s">
        <v>397</v>
      </c>
      <c r="B131" s="69">
        <v>808509</v>
      </c>
      <c r="C131" s="69">
        <v>9</v>
      </c>
      <c r="D131" s="70" t="s">
        <v>220</v>
      </c>
      <c r="E131" s="70" t="s">
        <v>409</v>
      </c>
      <c r="F131" s="35" t="s">
        <v>36</v>
      </c>
      <c r="G131" s="35"/>
      <c r="H131" s="35"/>
      <c r="I131" s="35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16" t="str">
        <f t="shared" si="32"/>
        <v>Tuščias</v>
      </c>
      <c r="BB131" s="17" t="str">
        <f t="shared" si="33"/>
        <v>Tuščias</v>
      </c>
      <c r="BC131" s="17" t="str">
        <f t="shared" si="34"/>
        <v>Neatliko</v>
      </c>
      <c r="BD131" s="16" t="str">
        <f t="shared" si="35"/>
        <v>Tuščias</v>
      </c>
      <c r="BE131" s="17" t="str">
        <f t="shared" si="36"/>
        <v>Tuščias</v>
      </c>
      <c r="BF131" s="16" t="str">
        <f t="shared" si="37"/>
        <v>Tuščias</v>
      </c>
      <c r="BG131" s="17" t="str">
        <f t="shared" si="38"/>
        <v>Tuščias</v>
      </c>
      <c r="BH131" s="16" t="str">
        <f t="shared" si="39"/>
        <v>Tuščias</v>
      </c>
      <c r="BI131" s="17" t="str">
        <f t="shared" si="40"/>
        <v>Tuščias</v>
      </c>
      <c r="BJ131" s="16" t="str">
        <f t="shared" si="41"/>
        <v>Tuščias</v>
      </c>
      <c r="BK131" s="17" t="str">
        <f t="shared" si="42"/>
        <v>Tuščias</v>
      </c>
      <c r="BL131" s="16" t="str">
        <f t="shared" si="43"/>
        <v>Tuščias</v>
      </c>
      <c r="BM131" s="17" t="str">
        <f t="shared" si="44"/>
        <v>Tuščias</v>
      </c>
      <c r="BN131" s="16" t="str">
        <f t="shared" si="45"/>
        <v>Tuščias</v>
      </c>
      <c r="BO131" s="17" t="str">
        <f t="shared" si="46"/>
        <v>Tuščias</v>
      </c>
      <c r="BP131" s="16" t="str">
        <f t="shared" si="47"/>
        <v>Tuščias</v>
      </c>
    </row>
    <row r="132" spans="1:68">
      <c r="A132" s="68" t="s">
        <v>397</v>
      </c>
      <c r="B132" s="69">
        <v>808510</v>
      </c>
      <c r="C132" s="69">
        <v>10</v>
      </c>
      <c r="D132" s="70" t="s">
        <v>410</v>
      </c>
      <c r="E132" s="70" t="s">
        <v>411</v>
      </c>
      <c r="F132" s="35" t="s">
        <v>32</v>
      </c>
      <c r="G132" s="35"/>
      <c r="H132" s="35"/>
      <c r="I132" s="35"/>
      <c r="J132" s="3">
        <v>1</v>
      </c>
      <c r="K132" s="3">
        <v>1</v>
      </c>
      <c r="L132" s="3">
        <v>0</v>
      </c>
      <c r="M132" s="3">
        <v>0</v>
      </c>
      <c r="N132" s="3">
        <v>1</v>
      </c>
      <c r="O132" s="3">
        <v>1</v>
      </c>
      <c r="P132" s="3">
        <v>1</v>
      </c>
      <c r="Q132" s="3">
        <v>0</v>
      </c>
      <c r="R132" s="3">
        <v>1</v>
      </c>
      <c r="S132" s="3">
        <v>0</v>
      </c>
      <c r="T132" s="3">
        <v>0</v>
      </c>
      <c r="U132" s="3">
        <v>1</v>
      </c>
      <c r="V132" s="3">
        <v>2</v>
      </c>
      <c r="W132" s="3">
        <v>0</v>
      </c>
      <c r="X132" s="3">
        <v>1</v>
      </c>
      <c r="Y132" s="3">
        <v>1</v>
      </c>
      <c r="Z132" s="3">
        <v>1</v>
      </c>
      <c r="AA132" s="3">
        <v>0</v>
      </c>
      <c r="AB132" s="3">
        <v>1</v>
      </c>
      <c r="AC132" s="3">
        <v>0</v>
      </c>
      <c r="AD132" s="3">
        <v>0</v>
      </c>
      <c r="AE132" s="3">
        <v>0</v>
      </c>
      <c r="AF132" s="3">
        <v>0</v>
      </c>
      <c r="AG132" s="3">
        <v>1</v>
      </c>
      <c r="AH132" s="3">
        <v>1</v>
      </c>
      <c r="AI132" s="3">
        <v>1</v>
      </c>
      <c r="AJ132" s="3">
        <v>2</v>
      </c>
      <c r="AK132" s="3">
        <v>0</v>
      </c>
      <c r="AL132" s="3">
        <v>1</v>
      </c>
      <c r="AM132" s="3">
        <v>0</v>
      </c>
      <c r="AN132" s="3">
        <v>1</v>
      </c>
      <c r="AO132" s="3">
        <v>1</v>
      </c>
      <c r="AP132" s="3">
        <v>2</v>
      </c>
      <c r="AQ132" s="3">
        <v>0</v>
      </c>
      <c r="AR132" s="3">
        <v>1</v>
      </c>
      <c r="AS132" s="3">
        <v>0</v>
      </c>
      <c r="AT132" s="3">
        <v>0</v>
      </c>
      <c r="AU132" s="3">
        <v>0</v>
      </c>
      <c r="AV132" s="3">
        <v>0</v>
      </c>
      <c r="AW132" s="3">
        <v>0</v>
      </c>
      <c r="AX132" s="3">
        <v>0</v>
      </c>
      <c r="AY132" s="3">
        <v>1</v>
      </c>
      <c r="AZ132" s="3">
        <v>0</v>
      </c>
      <c r="BA132" s="16">
        <f t="shared" ref="BA132:BA195" si="48">IF((COUNTA(J132:AZ132))&gt;0,(SUM(J132:AZ132)), "Tuščias")</f>
        <v>25</v>
      </c>
      <c r="BB132" s="17">
        <f t="shared" ref="BB132:BB195" si="49">IF((COUNTA(J132:AZ132))&gt;0,(BA132/50 ), "Tuščias")</f>
        <v>0.5</v>
      </c>
      <c r="BC132" s="17" t="str">
        <f t="shared" ref="BC132:BC195" si="50">IF(BA132&lt;=10,"Nepatenkinamas",IF(BA132&lt;=23,"Patenkinamas", IF(BA132&lt;=39,"Pagrindinis", IF(BA132&lt;=50, "Aukštesnysis", "Neatliko")) ))</f>
        <v>Pagrindinis</v>
      </c>
      <c r="BD132" s="16">
        <f t="shared" ref="BD132:BD195" si="51">IF((COUNTA(J132:AZ132))&gt;0,(J132+K132+L132+M132+N132+O132+R132+S132+T132+V132+W132+Y132+AA132+AB132+AG132+AI132+AP132+AX132), "Tuščias")</f>
        <v>13</v>
      </c>
      <c r="BE132" s="17">
        <f t="shared" ref="BE132:BE195" si="52">IF((COUNTA(J132:AZ132))&gt;0,(BD132/20), "Tuščias")</f>
        <v>0.65</v>
      </c>
      <c r="BF132" s="16">
        <f t="shared" ref="BF132:BF195" si="53">IF((COUNTA(J132:AZ132))&gt;0,(P132+Q132+X132+Z132+AC132+AD132+AE132+AF132), "Tuščias")</f>
        <v>3</v>
      </c>
      <c r="BG132" s="17">
        <f t="shared" ref="BG132:BG195" si="54">IF((COUNTA(J132:AZ132))&gt;0,(BF132/8), "Tuščias")</f>
        <v>0.375</v>
      </c>
      <c r="BH132" s="16">
        <f t="shared" ref="BH132:BH195" si="55">IF((COUNTA(J132:AZ132))&gt;0,(U132+AH132+AJ132+AK132+AL132+AM132+AN132+AO132+AQ132+AR132+AS132+AT132+AU132+AV132+AW132+AY132+AZ132), "Tuščias")</f>
        <v>9</v>
      </c>
      <c r="BI132" s="17">
        <f t="shared" ref="BI132:BI195" si="56">IF((COUNTA(J132:AZ132))&gt;0,(BH132/22), "Tuščias")</f>
        <v>0.40909090909090912</v>
      </c>
      <c r="BJ132" s="16">
        <f t="shared" ref="BJ132:BJ195" si="57" xml:space="preserve"> IF((COUNTA(J132:AZ132))&gt;0,(J132+K132+L132+M132+N132+O132+Q132+S132+T132+Y132+AA132+AP132+AW132), "Tuščias")</f>
        <v>7</v>
      </c>
      <c r="BK132" s="17">
        <f t="shared" ref="BK132:BK195" si="58">IF((COUNTA(J132:AZ132))&gt;0,(BJ132/15), "Tuščias")</f>
        <v>0.46666666666666667</v>
      </c>
      <c r="BL132" s="16">
        <f t="shared" ref="BL132:BL195" si="59">IF((COUNTA(J132:AZ132))&gt;0,(P132+R132+U132+V132+W132+X132+Z132+AD132+AE132+AF132+AG132+AH132+AI132+AJ132+AK132+AM132+AN132+AQ132+AR132+AT132+AU132+AV132), "Tuščias")</f>
        <v>14</v>
      </c>
      <c r="BM132" s="17">
        <f t="shared" ref="BM132:BM195" si="60">IF((COUNTA(J132:AZ132))&gt;0,(BL132/26), "Tuščias")</f>
        <v>0.53846153846153844</v>
      </c>
      <c r="BN132" s="16">
        <f t="shared" ref="BN132:BN195" si="61">IF((COUNTA(J132:AZ132))&gt;0,(AB132+AC132+AL132+AO132+AS132+AX132+AY132+AZ132), "Tuščias")</f>
        <v>4</v>
      </c>
      <c r="BO132" s="17">
        <f t="shared" ref="BO132:BO195" si="62">IF((COUNTA(J132:AZ132))&gt;0,(BN132/9), "Tuščias")</f>
        <v>0.44444444444444442</v>
      </c>
      <c r="BP132" s="16">
        <f t="shared" ref="BP132:BP195" si="63">IF(BA132&lt;=11,1,IF(BA132&lt;=17,2, IF(BA132&lt;=21,3, IF(BA132&lt;=24,4,  IF(BA132&lt;=27,5,  IF(BA132&lt;=30,6,  IF(BA132&lt;=33,7,  IF(BA132&lt;=36,8,  IF(BA132&lt;=39,9,  IF(BA132&lt;=50,10, "Tuščias"))))))))))</f>
        <v>5</v>
      </c>
    </row>
    <row r="133" spans="1:68">
      <c r="A133" s="68" t="s">
        <v>397</v>
      </c>
      <c r="B133" s="69">
        <v>808511</v>
      </c>
      <c r="C133" s="69">
        <v>11</v>
      </c>
      <c r="D133" s="70" t="s">
        <v>251</v>
      </c>
      <c r="E133" s="70" t="s">
        <v>412</v>
      </c>
      <c r="F133" s="35" t="s">
        <v>36</v>
      </c>
      <c r="G133" s="35"/>
      <c r="H133" s="35"/>
      <c r="I133" s="35"/>
      <c r="J133" s="3">
        <v>1</v>
      </c>
      <c r="K133" s="3">
        <v>1</v>
      </c>
      <c r="L133" s="3">
        <v>0</v>
      </c>
      <c r="M133" s="3">
        <v>1</v>
      </c>
      <c r="N133" s="3">
        <v>1</v>
      </c>
      <c r="O133" s="3">
        <v>0</v>
      </c>
      <c r="P133" s="3">
        <v>0</v>
      </c>
      <c r="Q133" s="3">
        <v>1</v>
      </c>
      <c r="R133" s="3">
        <v>0</v>
      </c>
      <c r="S133" s="3">
        <v>1</v>
      </c>
      <c r="T133" s="3">
        <v>1</v>
      </c>
      <c r="U133" s="3">
        <v>1</v>
      </c>
      <c r="V133" s="3">
        <v>2</v>
      </c>
      <c r="W133" s="3">
        <v>1</v>
      </c>
      <c r="X133" s="3">
        <v>1</v>
      </c>
      <c r="Y133" s="3">
        <v>1</v>
      </c>
      <c r="Z133" s="3">
        <v>1</v>
      </c>
      <c r="AA133" s="3">
        <v>0</v>
      </c>
      <c r="AB133" s="3">
        <v>1</v>
      </c>
      <c r="AC133" s="3">
        <v>1</v>
      </c>
      <c r="AD133" s="3">
        <v>1</v>
      </c>
      <c r="AE133" s="3">
        <v>1</v>
      </c>
      <c r="AF133" s="3">
        <v>1</v>
      </c>
      <c r="AG133" s="3">
        <v>0</v>
      </c>
      <c r="AH133" s="3">
        <v>1</v>
      </c>
      <c r="AI133" s="3">
        <v>1</v>
      </c>
      <c r="AJ133" s="3">
        <v>2</v>
      </c>
      <c r="AK133" s="3">
        <v>0</v>
      </c>
      <c r="AL133" s="3">
        <v>1</v>
      </c>
      <c r="AM133" s="3">
        <v>1</v>
      </c>
      <c r="AN133" s="3">
        <v>1</v>
      </c>
      <c r="AO133" s="3">
        <v>0</v>
      </c>
      <c r="AP133" s="3">
        <v>2</v>
      </c>
      <c r="AQ133" s="3">
        <v>0</v>
      </c>
      <c r="AR133" s="3">
        <v>1</v>
      </c>
      <c r="AS133" s="3">
        <v>0</v>
      </c>
      <c r="AT133" s="3">
        <v>1</v>
      </c>
      <c r="AU133" s="3">
        <v>2</v>
      </c>
      <c r="AV133" s="3">
        <v>1</v>
      </c>
      <c r="AW133" s="3">
        <v>2</v>
      </c>
      <c r="AX133" s="3">
        <v>0</v>
      </c>
      <c r="AY133" s="3">
        <v>1</v>
      </c>
      <c r="AZ133" s="3">
        <v>1</v>
      </c>
      <c r="BA133" s="16">
        <f t="shared" si="48"/>
        <v>37</v>
      </c>
      <c r="BB133" s="17">
        <f t="shared" si="49"/>
        <v>0.74</v>
      </c>
      <c r="BC133" s="17" t="str">
        <f t="shared" si="50"/>
        <v>Pagrindinis</v>
      </c>
      <c r="BD133" s="16">
        <f t="shared" si="51"/>
        <v>14</v>
      </c>
      <c r="BE133" s="17">
        <f t="shared" si="52"/>
        <v>0.7</v>
      </c>
      <c r="BF133" s="16">
        <f t="shared" si="53"/>
        <v>7</v>
      </c>
      <c r="BG133" s="17">
        <f t="shared" si="54"/>
        <v>0.875</v>
      </c>
      <c r="BH133" s="16">
        <f t="shared" si="55"/>
        <v>16</v>
      </c>
      <c r="BI133" s="17">
        <f t="shared" si="56"/>
        <v>0.72727272727272729</v>
      </c>
      <c r="BJ133" s="16">
        <f t="shared" si="57"/>
        <v>12</v>
      </c>
      <c r="BK133" s="17">
        <f t="shared" si="58"/>
        <v>0.8</v>
      </c>
      <c r="BL133" s="16">
        <f t="shared" si="59"/>
        <v>20</v>
      </c>
      <c r="BM133" s="17">
        <f t="shared" si="60"/>
        <v>0.76923076923076927</v>
      </c>
      <c r="BN133" s="16">
        <f t="shared" si="61"/>
        <v>5</v>
      </c>
      <c r="BO133" s="17">
        <f t="shared" si="62"/>
        <v>0.55555555555555558</v>
      </c>
      <c r="BP133" s="16">
        <f t="shared" si="63"/>
        <v>9</v>
      </c>
    </row>
    <row r="134" spans="1:68">
      <c r="A134" s="68" t="s">
        <v>397</v>
      </c>
      <c r="B134" s="69">
        <v>808512</v>
      </c>
      <c r="C134" s="69">
        <v>12</v>
      </c>
      <c r="D134" s="70" t="s">
        <v>110</v>
      </c>
      <c r="E134" s="70" t="s">
        <v>413</v>
      </c>
      <c r="F134" s="35" t="s">
        <v>36</v>
      </c>
      <c r="G134" s="35"/>
      <c r="H134" s="35"/>
      <c r="I134" s="35"/>
      <c r="J134" s="3">
        <v>1</v>
      </c>
      <c r="K134" s="3">
        <v>1</v>
      </c>
      <c r="L134" s="3">
        <v>0</v>
      </c>
      <c r="M134" s="3">
        <v>0</v>
      </c>
      <c r="N134" s="3">
        <v>0</v>
      </c>
      <c r="O134" s="3">
        <v>1</v>
      </c>
      <c r="P134" s="3">
        <v>0</v>
      </c>
      <c r="Q134" s="3">
        <v>0</v>
      </c>
      <c r="R134" s="3">
        <v>0</v>
      </c>
      <c r="S134" s="3">
        <v>0</v>
      </c>
      <c r="T134" s="3">
        <v>0</v>
      </c>
      <c r="U134" s="3">
        <v>1</v>
      </c>
      <c r="V134" s="3">
        <v>0</v>
      </c>
      <c r="W134" s="3">
        <v>1</v>
      </c>
      <c r="X134" s="3">
        <v>0</v>
      </c>
      <c r="Y134" s="3">
        <v>0</v>
      </c>
      <c r="Z134" s="3">
        <v>1</v>
      </c>
      <c r="AA134" s="3">
        <v>0</v>
      </c>
      <c r="AB134" s="3">
        <v>0</v>
      </c>
      <c r="AC134" s="3">
        <v>0</v>
      </c>
      <c r="AD134" s="3">
        <v>0</v>
      </c>
      <c r="AE134" s="3">
        <v>0</v>
      </c>
      <c r="AF134" s="3">
        <v>0</v>
      </c>
      <c r="AG134" s="3">
        <v>0</v>
      </c>
      <c r="AH134" s="3">
        <v>1</v>
      </c>
      <c r="AI134" s="3">
        <v>1</v>
      </c>
      <c r="AJ134" s="3">
        <v>2</v>
      </c>
      <c r="AK134" s="3">
        <v>0</v>
      </c>
      <c r="AL134" s="3">
        <v>1</v>
      </c>
      <c r="AM134" s="3">
        <v>1</v>
      </c>
      <c r="AN134" s="3">
        <v>1</v>
      </c>
      <c r="AO134" s="3">
        <v>1</v>
      </c>
      <c r="AP134" s="3">
        <v>1</v>
      </c>
      <c r="AQ134" s="3">
        <v>0</v>
      </c>
      <c r="AR134" s="3">
        <v>0</v>
      </c>
      <c r="AS134" s="3">
        <v>0</v>
      </c>
      <c r="AT134" s="3">
        <v>0</v>
      </c>
      <c r="AU134" s="3">
        <v>2</v>
      </c>
      <c r="AV134" s="3">
        <v>1</v>
      </c>
      <c r="AW134" s="3">
        <v>0</v>
      </c>
      <c r="AX134" s="3">
        <v>0</v>
      </c>
      <c r="AY134" s="3">
        <v>0</v>
      </c>
      <c r="AZ134" s="3">
        <v>0</v>
      </c>
      <c r="BA134" s="16">
        <f t="shared" si="48"/>
        <v>18</v>
      </c>
      <c r="BB134" s="17">
        <f t="shared" si="49"/>
        <v>0.36</v>
      </c>
      <c r="BC134" s="17" t="str">
        <f t="shared" si="50"/>
        <v>Patenkinamas</v>
      </c>
      <c r="BD134" s="16">
        <f t="shared" si="51"/>
        <v>6</v>
      </c>
      <c r="BE134" s="17">
        <f t="shared" si="52"/>
        <v>0.3</v>
      </c>
      <c r="BF134" s="16">
        <f t="shared" si="53"/>
        <v>1</v>
      </c>
      <c r="BG134" s="17">
        <f t="shared" si="54"/>
        <v>0.125</v>
      </c>
      <c r="BH134" s="16">
        <f t="shared" si="55"/>
        <v>11</v>
      </c>
      <c r="BI134" s="17">
        <f t="shared" si="56"/>
        <v>0.5</v>
      </c>
      <c r="BJ134" s="16">
        <f t="shared" si="57"/>
        <v>4</v>
      </c>
      <c r="BK134" s="17">
        <f t="shared" si="58"/>
        <v>0.26666666666666666</v>
      </c>
      <c r="BL134" s="16">
        <f t="shared" si="59"/>
        <v>12</v>
      </c>
      <c r="BM134" s="17">
        <f t="shared" si="60"/>
        <v>0.46153846153846156</v>
      </c>
      <c r="BN134" s="16">
        <f t="shared" si="61"/>
        <v>2</v>
      </c>
      <c r="BO134" s="17">
        <f t="shared" si="62"/>
        <v>0.22222222222222221</v>
      </c>
      <c r="BP134" s="16">
        <f t="shared" si="63"/>
        <v>3</v>
      </c>
    </row>
    <row r="135" spans="1:68">
      <c r="A135" s="68" t="s">
        <v>397</v>
      </c>
      <c r="B135" s="69">
        <v>808513</v>
      </c>
      <c r="C135" s="69">
        <v>13</v>
      </c>
      <c r="D135" s="70" t="s">
        <v>414</v>
      </c>
      <c r="E135" s="70" t="s">
        <v>415</v>
      </c>
      <c r="F135" s="35" t="s">
        <v>32</v>
      </c>
      <c r="G135" s="35"/>
      <c r="H135" s="35"/>
      <c r="I135" s="35"/>
      <c r="J135" s="3">
        <v>1</v>
      </c>
      <c r="K135" s="3">
        <v>1</v>
      </c>
      <c r="L135" s="3">
        <v>1</v>
      </c>
      <c r="M135" s="3">
        <v>1</v>
      </c>
      <c r="N135" s="3">
        <v>1</v>
      </c>
      <c r="O135" s="3">
        <v>1</v>
      </c>
      <c r="P135" s="3">
        <v>1</v>
      </c>
      <c r="Q135" s="3">
        <v>0</v>
      </c>
      <c r="R135" s="3">
        <v>1</v>
      </c>
      <c r="S135" s="3">
        <v>1</v>
      </c>
      <c r="T135" s="3">
        <v>1</v>
      </c>
      <c r="U135" s="3">
        <v>1</v>
      </c>
      <c r="V135" s="3">
        <v>2</v>
      </c>
      <c r="W135" s="3">
        <v>0</v>
      </c>
      <c r="X135" s="3">
        <v>0</v>
      </c>
      <c r="Y135" s="3">
        <v>1</v>
      </c>
      <c r="Z135" s="3">
        <v>1</v>
      </c>
      <c r="AA135" s="3">
        <v>0</v>
      </c>
      <c r="AB135" s="3">
        <v>1</v>
      </c>
      <c r="AC135" s="3">
        <v>1</v>
      </c>
      <c r="AD135" s="3">
        <v>0</v>
      </c>
      <c r="AE135" s="3">
        <v>0</v>
      </c>
      <c r="AF135" s="3">
        <v>0</v>
      </c>
      <c r="AG135" s="3">
        <v>0</v>
      </c>
      <c r="AH135" s="3">
        <v>1</v>
      </c>
      <c r="AI135" s="3">
        <v>1</v>
      </c>
      <c r="AJ135" s="3">
        <v>2</v>
      </c>
      <c r="AK135" s="3">
        <v>1</v>
      </c>
      <c r="AL135" s="3">
        <v>1</v>
      </c>
      <c r="AM135" s="3">
        <v>1</v>
      </c>
      <c r="AN135" s="3">
        <v>1</v>
      </c>
      <c r="AO135" s="3">
        <v>1</v>
      </c>
      <c r="AP135" s="3">
        <v>2</v>
      </c>
      <c r="AQ135" s="3">
        <v>0</v>
      </c>
      <c r="AR135" s="3">
        <v>1</v>
      </c>
      <c r="AS135" s="3">
        <v>1</v>
      </c>
      <c r="AT135" s="3">
        <v>1</v>
      </c>
      <c r="AU135" s="3">
        <v>2</v>
      </c>
      <c r="AV135" s="3">
        <v>2</v>
      </c>
      <c r="AW135" s="3">
        <v>1</v>
      </c>
      <c r="AX135" s="3">
        <v>0</v>
      </c>
      <c r="AY135" s="3">
        <v>0</v>
      </c>
      <c r="AZ135" s="3">
        <v>1</v>
      </c>
      <c r="BA135" s="16">
        <f t="shared" si="48"/>
        <v>37</v>
      </c>
      <c r="BB135" s="17">
        <f t="shared" si="49"/>
        <v>0.74</v>
      </c>
      <c r="BC135" s="17" t="str">
        <f t="shared" si="50"/>
        <v>Pagrindinis</v>
      </c>
      <c r="BD135" s="16">
        <f t="shared" si="51"/>
        <v>16</v>
      </c>
      <c r="BE135" s="17">
        <f t="shared" si="52"/>
        <v>0.8</v>
      </c>
      <c r="BF135" s="16">
        <f t="shared" si="53"/>
        <v>3</v>
      </c>
      <c r="BG135" s="17">
        <f t="shared" si="54"/>
        <v>0.375</v>
      </c>
      <c r="BH135" s="16">
        <f t="shared" si="55"/>
        <v>18</v>
      </c>
      <c r="BI135" s="17">
        <f t="shared" si="56"/>
        <v>0.81818181818181823</v>
      </c>
      <c r="BJ135" s="16">
        <f t="shared" si="57"/>
        <v>12</v>
      </c>
      <c r="BK135" s="17">
        <f t="shared" si="58"/>
        <v>0.8</v>
      </c>
      <c r="BL135" s="16">
        <f t="shared" si="59"/>
        <v>19</v>
      </c>
      <c r="BM135" s="17">
        <f t="shared" si="60"/>
        <v>0.73076923076923073</v>
      </c>
      <c r="BN135" s="16">
        <f t="shared" si="61"/>
        <v>6</v>
      </c>
      <c r="BO135" s="17">
        <f t="shared" si="62"/>
        <v>0.66666666666666663</v>
      </c>
      <c r="BP135" s="16">
        <f t="shared" si="63"/>
        <v>9</v>
      </c>
    </row>
    <row r="136" spans="1:68">
      <c r="A136" s="68" t="s">
        <v>397</v>
      </c>
      <c r="B136" s="69">
        <v>808514</v>
      </c>
      <c r="C136" s="69">
        <v>14</v>
      </c>
      <c r="D136" s="70" t="s">
        <v>416</v>
      </c>
      <c r="E136" s="70" t="s">
        <v>417</v>
      </c>
      <c r="F136" s="35" t="s">
        <v>36</v>
      </c>
      <c r="G136" s="35"/>
      <c r="H136" s="35"/>
      <c r="I136" s="35"/>
      <c r="J136" s="3">
        <v>1</v>
      </c>
      <c r="K136" s="3">
        <v>1</v>
      </c>
      <c r="L136" s="3">
        <v>0</v>
      </c>
      <c r="M136" s="3">
        <v>0</v>
      </c>
      <c r="N136" s="3">
        <v>1</v>
      </c>
      <c r="O136" s="3">
        <v>0</v>
      </c>
      <c r="P136" s="3">
        <v>0</v>
      </c>
      <c r="Q136" s="3">
        <v>1</v>
      </c>
      <c r="R136" s="3">
        <v>1</v>
      </c>
      <c r="S136" s="3">
        <v>0</v>
      </c>
      <c r="T136" s="3">
        <v>0</v>
      </c>
      <c r="U136" s="3">
        <v>0</v>
      </c>
      <c r="V136" s="3">
        <v>2</v>
      </c>
      <c r="W136" s="3">
        <v>1</v>
      </c>
      <c r="X136" s="3">
        <v>0</v>
      </c>
      <c r="Y136" s="3">
        <v>0</v>
      </c>
      <c r="Z136" s="3">
        <v>1</v>
      </c>
      <c r="AA136" s="3">
        <v>0</v>
      </c>
      <c r="AB136" s="3">
        <v>0</v>
      </c>
      <c r="AC136" s="3">
        <v>1</v>
      </c>
      <c r="AD136" s="3">
        <v>0</v>
      </c>
      <c r="AE136" s="3">
        <v>0</v>
      </c>
      <c r="AF136" s="3">
        <v>0</v>
      </c>
      <c r="AG136" s="3">
        <v>0</v>
      </c>
      <c r="AH136" s="3">
        <v>1</v>
      </c>
      <c r="AI136" s="3">
        <v>1</v>
      </c>
      <c r="AJ136" s="3">
        <v>2</v>
      </c>
      <c r="AK136" s="3">
        <v>0</v>
      </c>
      <c r="AL136" s="3">
        <v>1</v>
      </c>
      <c r="AM136" s="3">
        <v>1</v>
      </c>
      <c r="AN136" s="3">
        <v>0</v>
      </c>
      <c r="AO136" s="3">
        <v>0</v>
      </c>
      <c r="AP136" s="3">
        <v>0</v>
      </c>
      <c r="AQ136" s="3">
        <v>0</v>
      </c>
      <c r="AR136" s="3">
        <v>1</v>
      </c>
      <c r="AS136" s="3">
        <v>0</v>
      </c>
      <c r="AT136" s="3">
        <v>0</v>
      </c>
      <c r="AU136" s="3">
        <v>2</v>
      </c>
      <c r="AV136" s="3">
        <v>0</v>
      </c>
      <c r="AW136" s="3">
        <v>0</v>
      </c>
      <c r="AX136" s="3">
        <v>0</v>
      </c>
      <c r="AY136" s="3">
        <v>0</v>
      </c>
      <c r="AZ136" s="3">
        <v>1</v>
      </c>
      <c r="BA136" s="16">
        <f t="shared" si="48"/>
        <v>20</v>
      </c>
      <c r="BB136" s="17">
        <f t="shared" si="49"/>
        <v>0.4</v>
      </c>
      <c r="BC136" s="17" t="str">
        <f t="shared" si="50"/>
        <v>Patenkinamas</v>
      </c>
      <c r="BD136" s="16">
        <f t="shared" si="51"/>
        <v>8</v>
      </c>
      <c r="BE136" s="17">
        <f t="shared" si="52"/>
        <v>0.4</v>
      </c>
      <c r="BF136" s="16">
        <f t="shared" si="53"/>
        <v>3</v>
      </c>
      <c r="BG136" s="17">
        <f t="shared" si="54"/>
        <v>0.375</v>
      </c>
      <c r="BH136" s="16">
        <f t="shared" si="55"/>
        <v>9</v>
      </c>
      <c r="BI136" s="17">
        <f t="shared" si="56"/>
        <v>0.40909090909090912</v>
      </c>
      <c r="BJ136" s="16">
        <f t="shared" si="57"/>
        <v>4</v>
      </c>
      <c r="BK136" s="17">
        <f t="shared" si="58"/>
        <v>0.26666666666666666</v>
      </c>
      <c r="BL136" s="16">
        <f t="shared" si="59"/>
        <v>13</v>
      </c>
      <c r="BM136" s="17">
        <f t="shared" si="60"/>
        <v>0.5</v>
      </c>
      <c r="BN136" s="16">
        <f t="shared" si="61"/>
        <v>3</v>
      </c>
      <c r="BO136" s="17">
        <f t="shared" si="62"/>
        <v>0.33333333333333331</v>
      </c>
      <c r="BP136" s="16">
        <f t="shared" si="63"/>
        <v>3</v>
      </c>
    </row>
    <row r="137" spans="1:68">
      <c r="A137" s="68" t="s">
        <v>397</v>
      </c>
      <c r="B137" s="69">
        <v>808515</v>
      </c>
      <c r="C137" s="69">
        <v>15</v>
      </c>
      <c r="D137" s="70" t="s">
        <v>238</v>
      </c>
      <c r="E137" s="70" t="s">
        <v>418</v>
      </c>
      <c r="F137" s="35" t="s">
        <v>32</v>
      </c>
      <c r="G137" s="35"/>
      <c r="H137" s="35"/>
      <c r="I137" s="35"/>
      <c r="J137" s="3">
        <v>1</v>
      </c>
      <c r="K137" s="3">
        <v>1</v>
      </c>
      <c r="L137" s="3">
        <v>1</v>
      </c>
      <c r="M137" s="3">
        <v>1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1</v>
      </c>
      <c r="T137" s="3">
        <v>0</v>
      </c>
      <c r="U137" s="3">
        <v>1</v>
      </c>
      <c r="V137" s="3">
        <v>2</v>
      </c>
      <c r="W137" s="3">
        <v>0</v>
      </c>
      <c r="X137" s="3">
        <v>0</v>
      </c>
      <c r="Y137" s="3">
        <v>0</v>
      </c>
      <c r="Z137" s="3">
        <v>0</v>
      </c>
      <c r="AA137" s="3">
        <v>0</v>
      </c>
      <c r="AB137" s="3">
        <v>0</v>
      </c>
      <c r="AC137" s="3">
        <v>1</v>
      </c>
      <c r="AD137" s="3">
        <v>0</v>
      </c>
      <c r="AE137" s="3">
        <v>1</v>
      </c>
      <c r="AF137" s="3">
        <v>0</v>
      </c>
      <c r="AG137" s="3">
        <v>0</v>
      </c>
      <c r="AH137" s="3">
        <v>1</v>
      </c>
      <c r="AI137" s="3">
        <v>1</v>
      </c>
      <c r="AJ137" s="3">
        <v>2</v>
      </c>
      <c r="AK137" s="3">
        <v>1</v>
      </c>
      <c r="AL137" s="3">
        <v>1</v>
      </c>
      <c r="AM137" s="3">
        <v>1</v>
      </c>
      <c r="AN137" s="3">
        <v>1</v>
      </c>
      <c r="AO137" s="3">
        <v>1</v>
      </c>
      <c r="AP137" s="3">
        <v>2</v>
      </c>
      <c r="AQ137" s="3">
        <v>0</v>
      </c>
      <c r="AR137" s="3">
        <v>1</v>
      </c>
      <c r="AS137" s="3">
        <v>0</v>
      </c>
      <c r="AT137" s="3">
        <v>0</v>
      </c>
      <c r="AU137" s="3">
        <v>1</v>
      </c>
      <c r="AV137" s="3">
        <v>1</v>
      </c>
      <c r="AW137" s="3">
        <v>1</v>
      </c>
      <c r="AX137" s="3">
        <v>0</v>
      </c>
      <c r="AY137" s="3">
        <v>1</v>
      </c>
      <c r="AZ137" s="3">
        <v>0</v>
      </c>
      <c r="BA137" s="16">
        <f t="shared" si="48"/>
        <v>26</v>
      </c>
      <c r="BB137" s="17">
        <f t="shared" si="49"/>
        <v>0.52</v>
      </c>
      <c r="BC137" s="17" t="str">
        <f t="shared" si="50"/>
        <v>Pagrindinis</v>
      </c>
      <c r="BD137" s="16">
        <f t="shared" si="51"/>
        <v>10</v>
      </c>
      <c r="BE137" s="17">
        <f t="shared" si="52"/>
        <v>0.5</v>
      </c>
      <c r="BF137" s="16">
        <f t="shared" si="53"/>
        <v>2</v>
      </c>
      <c r="BG137" s="17">
        <f t="shared" si="54"/>
        <v>0.25</v>
      </c>
      <c r="BH137" s="16">
        <f t="shared" si="55"/>
        <v>14</v>
      </c>
      <c r="BI137" s="17">
        <f t="shared" si="56"/>
        <v>0.63636363636363635</v>
      </c>
      <c r="BJ137" s="16">
        <f t="shared" si="57"/>
        <v>8</v>
      </c>
      <c r="BK137" s="17">
        <f t="shared" si="58"/>
        <v>0.53333333333333333</v>
      </c>
      <c r="BL137" s="16">
        <f t="shared" si="59"/>
        <v>14</v>
      </c>
      <c r="BM137" s="17">
        <f t="shared" si="60"/>
        <v>0.53846153846153844</v>
      </c>
      <c r="BN137" s="16">
        <f t="shared" si="61"/>
        <v>4</v>
      </c>
      <c r="BO137" s="17">
        <f t="shared" si="62"/>
        <v>0.44444444444444442</v>
      </c>
      <c r="BP137" s="16">
        <f t="shared" si="63"/>
        <v>5</v>
      </c>
    </row>
    <row r="138" spans="1:68">
      <c r="A138" s="68" t="s">
        <v>397</v>
      </c>
      <c r="B138" s="69">
        <v>808516</v>
      </c>
      <c r="C138" s="69">
        <v>16</v>
      </c>
      <c r="D138" s="70" t="s">
        <v>120</v>
      </c>
      <c r="E138" s="70" t="s">
        <v>419</v>
      </c>
      <c r="F138" s="35" t="s">
        <v>36</v>
      </c>
      <c r="G138" s="35"/>
      <c r="H138" s="35"/>
      <c r="I138" s="35"/>
      <c r="J138" s="3">
        <v>1</v>
      </c>
      <c r="K138" s="3">
        <v>1</v>
      </c>
      <c r="L138" s="3">
        <v>1</v>
      </c>
      <c r="M138" s="3">
        <v>1</v>
      </c>
      <c r="N138" s="3">
        <v>1</v>
      </c>
      <c r="O138" s="3">
        <v>0</v>
      </c>
      <c r="P138" s="3">
        <v>1</v>
      </c>
      <c r="Q138" s="3">
        <v>0</v>
      </c>
      <c r="R138" s="3">
        <v>1</v>
      </c>
      <c r="S138" s="3">
        <v>1</v>
      </c>
      <c r="T138" s="3">
        <v>1</v>
      </c>
      <c r="U138" s="3">
        <v>0</v>
      </c>
      <c r="V138" s="3">
        <v>2</v>
      </c>
      <c r="W138" s="3">
        <v>0</v>
      </c>
      <c r="X138" s="3">
        <v>1</v>
      </c>
      <c r="Y138" s="3">
        <v>0</v>
      </c>
      <c r="Z138" s="3">
        <v>1</v>
      </c>
      <c r="AA138" s="3">
        <v>0</v>
      </c>
      <c r="AB138" s="3">
        <v>1</v>
      </c>
      <c r="AC138" s="3">
        <v>1</v>
      </c>
      <c r="AD138" s="3">
        <v>0</v>
      </c>
      <c r="AE138" s="3">
        <v>0</v>
      </c>
      <c r="AF138" s="3">
        <v>1</v>
      </c>
      <c r="AG138" s="3">
        <v>0</v>
      </c>
      <c r="AH138" s="3">
        <v>1</v>
      </c>
      <c r="AI138" s="3">
        <v>1</v>
      </c>
      <c r="AJ138" s="3">
        <v>2</v>
      </c>
      <c r="AK138" s="3">
        <v>0</v>
      </c>
      <c r="AL138" s="3">
        <v>1</v>
      </c>
      <c r="AM138" s="3">
        <v>0</v>
      </c>
      <c r="AN138" s="3">
        <v>1</v>
      </c>
      <c r="AO138" s="3">
        <v>1</v>
      </c>
      <c r="AP138" s="3">
        <v>2</v>
      </c>
      <c r="AQ138" s="3">
        <v>0</v>
      </c>
      <c r="AR138" s="3">
        <v>1</v>
      </c>
      <c r="AS138" s="3">
        <v>1</v>
      </c>
      <c r="AT138" s="3">
        <v>1</v>
      </c>
      <c r="AU138" s="3">
        <v>1</v>
      </c>
      <c r="AV138" s="3">
        <v>0</v>
      </c>
      <c r="AW138" s="3">
        <v>1</v>
      </c>
      <c r="AX138" s="3">
        <v>0</v>
      </c>
      <c r="AY138" s="3">
        <v>1</v>
      </c>
      <c r="AZ138" s="3">
        <v>1</v>
      </c>
      <c r="BA138" s="16">
        <f t="shared" si="48"/>
        <v>32</v>
      </c>
      <c r="BB138" s="17">
        <f t="shared" si="49"/>
        <v>0.64</v>
      </c>
      <c r="BC138" s="17" t="str">
        <f t="shared" si="50"/>
        <v>Pagrindinis</v>
      </c>
      <c r="BD138" s="16">
        <f t="shared" si="51"/>
        <v>14</v>
      </c>
      <c r="BE138" s="17">
        <f t="shared" si="52"/>
        <v>0.7</v>
      </c>
      <c r="BF138" s="16">
        <f t="shared" si="53"/>
        <v>5</v>
      </c>
      <c r="BG138" s="17">
        <f t="shared" si="54"/>
        <v>0.625</v>
      </c>
      <c r="BH138" s="16">
        <f t="shared" si="55"/>
        <v>13</v>
      </c>
      <c r="BI138" s="17">
        <f t="shared" si="56"/>
        <v>0.59090909090909094</v>
      </c>
      <c r="BJ138" s="16">
        <f t="shared" si="57"/>
        <v>10</v>
      </c>
      <c r="BK138" s="17">
        <f t="shared" si="58"/>
        <v>0.66666666666666663</v>
      </c>
      <c r="BL138" s="16">
        <f t="shared" si="59"/>
        <v>15</v>
      </c>
      <c r="BM138" s="17">
        <f t="shared" si="60"/>
        <v>0.57692307692307687</v>
      </c>
      <c r="BN138" s="16">
        <f t="shared" si="61"/>
        <v>7</v>
      </c>
      <c r="BO138" s="17">
        <f t="shared" si="62"/>
        <v>0.77777777777777779</v>
      </c>
      <c r="BP138" s="16">
        <f t="shared" si="63"/>
        <v>7</v>
      </c>
    </row>
    <row r="139" spans="1:68">
      <c r="A139" s="68" t="s">
        <v>397</v>
      </c>
      <c r="B139" s="69">
        <v>808517</v>
      </c>
      <c r="C139" s="69">
        <v>17</v>
      </c>
      <c r="D139" s="70" t="s">
        <v>316</v>
      </c>
      <c r="E139" s="70" t="s">
        <v>420</v>
      </c>
      <c r="F139" s="35" t="s">
        <v>36</v>
      </c>
      <c r="G139" s="35"/>
      <c r="H139" s="35"/>
      <c r="I139" s="35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16" t="str">
        <f t="shared" si="48"/>
        <v>Tuščias</v>
      </c>
      <c r="BB139" s="17" t="str">
        <f t="shared" si="49"/>
        <v>Tuščias</v>
      </c>
      <c r="BC139" s="17" t="str">
        <f t="shared" si="50"/>
        <v>Neatliko</v>
      </c>
      <c r="BD139" s="16" t="str">
        <f t="shared" si="51"/>
        <v>Tuščias</v>
      </c>
      <c r="BE139" s="17" t="str">
        <f t="shared" si="52"/>
        <v>Tuščias</v>
      </c>
      <c r="BF139" s="16" t="str">
        <f t="shared" si="53"/>
        <v>Tuščias</v>
      </c>
      <c r="BG139" s="17" t="str">
        <f t="shared" si="54"/>
        <v>Tuščias</v>
      </c>
      <c r="BH139" s="16" t="str">
        <f t="shared" si="55"/>
        <v>Tuščias</v>
      </c>
      <c r="BI139" s="17" t="str">
        <f t="shared" si="56"/>
        <v>Tuščias</v>
      </c>
      <c r="BJ139" s="16" t="str">
        <f t="shared" si="57"/>
        <v>Tuščias</v>
      </c>
      <c r="BK139" s="17" t="str">
        <f t="shared" si="58"/>
        <v>Tuščias</v>
      </c>
      <c r="BL139" s="16" t="str">
        <f t="shared" si="59"/>
        <v>Tuščias</v>
      </c>
      <c r="BM139" s="17" t="str">
        <f t="shared" si="60"/>
        <v>Tuščias</v>
      </c>
      <c r="BN139" s="16" t="str">
        <f t="shared" si="61"/>
        <v>Tuščias</v>
      </c>
      <c r="BO139" s="17" t="str">
        <f t="shared" si="62"/>
        <v>Tuščias</v>
      </c>
      <c r="BP139" s="16" t="str">
        <f t="shared" si="63"/>
        <v>Tuščias</v>
      </c>
    </row>
    <row r="140" spans="1:68">
      <c r="A140" s="68" t="s">
        <v>397</v>
      </c>
      <c r="B140" s="69">
        <v>808518</v>
      </c>
      <c r="C140" s="69">
        <v>18</v>
      </c>
      <c r="D140" s="70" t="s">
        <v>421</v>
      </c>
      <c r="E140" s="70" t="s">
        <v>422</v>
      </c>
      <c r="F140" s="35" t="s">
        <v>32</v>
      </c>
      <c r="G140" s="35"/>
      <c r="H140" s="35"/>
      <c r="I140" s="35"/>
      <c r="J140" s="3">
        <v>1</v>
      </c>
      <c r="K140" s="3">
        <v>1</v>
      </c>
      <c r="L140" s="3">
        <v>1</v>
      </c>
      <c r="M140" s="3">
        <v>1</v>
      </c>
      <c r="N140" s="3">
        <v>1</v>
      </c>
      <c r="O140" s="3">
        <v>0</v>
      </c>
      <c r="P140" s="3">
        <v>1</v>
      </c>
      <c r="Q140" s="3">
        <v>1</v>
      </c>
      <c r="R140" s="3">
        <v>0</v>
      </c>
      <c r="S140" s="3">
        <v>1</v>
      </c>
      <c r="T140" s="3">
        <v>0</v>
      </c>
      <c r="U140" s="3">
        <v>1</v>
      </c>
      <c r="V140" s="3">
        <v>1</v>
      </c>
      <c r="W140" s="3">
        <v>0</v>
      </c>
      <c r="X140" s="3">
        <v>1</v>
      </c>
      <c r="Y140" s="3">
        <v>1</v>
      </c>
      <c r="Z140" s="3">
        <v>1</v>
      </c>
      <c r="AA140" s="3">
        <v>0</v>
      </c>
      <c r="AB140" s="3">
        <v>0</v>
      </c>
      <c r="AC140" s="3">
        <v>1</v>
      </c>
      <c r="AD140" s="3">
        <v>1</v>
      </c>
      <c r="AE140" s="3">
        <v>0</v>
      </c>
      <c r="AF140" s="3">
        <v>0</v>
      </c>
      <c r="AG140" s="3">
        <v>1</v>
      </c>
      <c r="AH140" s="3">
        <v>0</v>
      </c>
      <c r="AI140" s="3">
        <v>1</v>
      </c>
      <c r="AJ140" s="3">
        <v>2</v>
      </c>
      <c r="AK140" s="3">
        <v>0</v>
      </c>
      <c r="AL140" s="3">
        <v>0</v>
      </c>
      <c r="AM140" s="3">
        <v>1</v>
      </c>
      <c r="AN140" s="3">
        <v>1</v>
      </c>
      <c r="AO140" s="3">
        <v>0</v>
      </c>
      <c r="AP140" s="3">
        <v>2</v>
      </c>
      <c r="AQ140" s="3">
        <v>0</v>
      </c>
      <c r="AR140" s="3">
        <v>1</v>
      </c>
      <c r="AS140" s="3">
        <v>1</v>
      </c>
      <c r="AT140" s="3">
        <v>1</v>
      </c>
      <c r="AU140" s="3">
        <v>2</v>
      </c>
      <c r="AV140" s="3">
        <v>0</v>
      </c>
      <c r="AW140" s="3">
        <v>1</v>
      </c>
      <c r="AX140" s="3">
        <v>0</v>
      </c>
      <c r="AY140" s="3">
        <v>1</v>
      </c>
      <c r="AZ140" s="3">
        <v>1</v>
      </c>
      <c r="BA140" s="16">
        <f t="shared" si="48"/>
        <v>31</v>
      </c>
      <c r="BB140" s="17">
        <f t="shared" si="49"/>
        <v>0.62</v>
      </c>
      <c r="BC140" s="17" t="str">
        <f t="shared" si="50"/>
        <v>Pagrindinis</v>
      </c>
      <c r="BD140" s="16">
        <f t="shared" si="51"/>
        <v>12</v>
      </c>
      <c r="BE140" s="17">
        <f t="shared" si="52"/>
        <v>0.6</v>
      </c>
      <c r="BF140" s="16">
        <f t="shared" si="53"/>
        <v>6</v>
      </c>
      <c r="BG140" s="17">
        <f t="shared" si="54"/>
        <v>0.75</v>
      </c>
      <c r="BH140" s="16">
        <f t="shared" si="55"/>
        <v>13</v>
      </c>
      <c r="BI140" s="17">
        <f t="shared" si="56"/>
        <v>0.59090909090909094</v>
      </c>
      <c r="BJ140" s="16">
        <f t="shared" si="57"/>
        <v>11</v>
      </c>
      <c r="BK140" s="17">
        <f t="shared" si="58"/>
        <v>0.73333333333333328</v>
      </c>
      <c r="BL140" s="16">
        <f t="shared" si="59"/>
        <v>16</v>
      </c>
      <c r="BM140" s="17">
        <f t="shared" si="60"/>
        <v>0.61538461538461542</v>
      </c>
      <c r="BN140" s="16">
        <f t="shared" si="61"/>
        <v>4</v>
      </c>
      <c r="BO140" s="17">
        <f t="shared" si="62"/>
        <v>0.44444444444444442</v>
      </c>
      <c r="BP140" s="16">
        <f t="shared" si="63"/>
        <v>7</v>
      </c>
    </row>
    <row r="141" spans="1:68">
      <c r="A141" s="68" t="s">
        <v>397</v>
      </c>
      <c r="B141" s="69">
        <v>808519</v>
      </c>
      <c r="C141" s="69">
        <v>19</v>
      </c>
      <c r="D141" s="70" t="s">
        <v>353</v>
      </c>
      <c r="E141" s="70" t="s">
        <v>423</v>
      </c>
      <c r="F141" s="35" t="s">
        <v>32</v>
      </c>
      <c r="G141" s="35"/>
      <c r="H141" s="35"/>
      <c r="I141" s="35"/>
      <c r="J141" s="3">
        <v>1</v>
      </c>
      <c r="K141" s="3">
        <v>1</v>
      </c>
      <c r="L141" s="3">
        <v>1</v>
      </c>
      <c r="M141" s="3">
        <v>1</v>
      </c>
      <c r="N141" s="3">
        <v>1</v>
      </c>
      <c r="O141" s="3">
        <v>0</v>
      </c>
      <c r="P141" s="3">
        <v>1</v>
      </c>
      <c r="Q141" s="3">
        <v>0</v>
      </c>
      <c r="R141" s="3">
        <v>1</v>
      </c>
      <c r="S141" s="3">
        <v>0</v>
      </c>
      <c r="T141" s="3">
        <v>0</v>
      </c>
      <c r="U141" s="3">
        <v>0</v>
      </c>
      <c r="V141" s="3">
        <v>2</v>
      </c>
      <c r="W141" s="3">
        <v>0</v>
      </c>
      <c r="X141" s="3">
        <v>0</v>
      </c>
      <c r="Y141" s="3">
        <v>0</v>
      </c>
      <c r="Z141" s="3">
        <v>1</v>
      </c>
      <c r="AA141" s="3">
        <v>1</v>
      </c>
      <c r="AB141" s="3">
        <v>0</v>
      </c>
      <c r="AC141" s="3">
        <v>1</v>
      </c>
      <c r="AD141" s="3">
        <v>0</v>
      </c>
      <c r="AE141" s="3">
        <v>1</v>
      </c>
      <c r="AF141" s="3">
        <v>0</v>
      </c>
      <c r="AG141" s="3">
        <v>0</v>
      </c>
      <c r="AH141" s="3">
        <v>1</v>
      </c>
      <c r="AI141" s="3">
        <v>1</v>
      </c>
      <c r="AJ141" s="3">
        <v>2</v>
      </c>
      <c r="AK141" s="3">
        <v>1</v>
      </c>
      <c r="AL141" s="3">
        <v>1</v>
      </c>
      <c r="AM141" s="3">
        <v>1</v>
      </c>
      <c r="AN141" s="3">
        <v>1</v>
      </c>
      <c r="AO141" s="3">
        <v>1</v>
      </c>
      <c r="AP141" s="3">
        <v>2</v>
      </c>
      <c r="AQ141" s="3">
        <v>0</v>
      </c>
      <c r="AR141" s="3">
        <v>0</v>
      </c>
      <c r="AS141" s="3">
        <v>0</v>
      </c>
      <c r="AT141" s="3">
        <v>1</v>
      </c>
      <c r="AU141" s="3">
        <v>2</v>
      </c>
      <c r="AV141" s="3">
        <v>1</v>
      </c>
      <c r="AW141" s="3">
        <v>0</v>
      </c>
      <c r="AX141" s="3">
        <v>0</v>
      </c>
      <c r="AY141" s="3">
        <v>1</v>
      </c>
      <c r="AZ141" s="3">
        <v>0</v>
      </c>
      <c r="BA141" s="16">
        <f t="shared" si="48"/>
        <v>29</v>
      </c>
      <c r="BB141" s="17">
        <f t="shared" si="49"/>
        <v>0.57999999999999996</v>
      </c>
      <c r="BC141" s="17" t="str">
        <f t="shared" si="50"/>
        <v>Pagrindinis</v>
      </c>
      <c r="BD141" s="16">
        <f t="shared" si="51"/>
        <v>12</v>
      </c>
      <c r="BE141" s="17">
        <f t="shared" si="52"/>
        <v>0.6</v>
      </c>
      <c r="BF141" s="16">
        <f t="shared" si="53"/>
        <v>4</v>
      </c>
      <c r="BG141" s="17">
        <f t="shared" si="54"/>
        <v>0.5</v>
      </c>
      <c r="BH141" s="16">
        <f t="shared" si="55"/>
        <v>13</v>
      </c>
      <c r="BI141" s="17">
        <f t="shared" si="56"/>
        <v>0.59090909090909094</v>
      </c>
      <c r="BJ141" s="16">
        <f t="shared" si="57"/>
        <v>8</v>
      </c>
      <c r="BK141" s="17">
        <f t="shared" si="58"/>
        <v>0.53333333333333333</v>
      </c>
      <c r="BL141" s="16">
        <f t="shared" si="59"/>
        <v>17</v>
      </c>
      <c r="BM141" s="17">
        <f t="shared" si="60"/>
        <v>0.65384615384615385</v>
      </c>
      <c r="BN141" s="16">
        <f t="shared" si="61"/>
        <v>4</v>
      </c>
      <c r="BO141" s="17">
        <f t="shared" si="62"/>
        <v>0.44444444444444442</v>
      </c>
      <c r="BP141" s="16">
        <f t="shared" si="63"/>
        <v>6</v>
      </c>
    </row>
    <row r="142" spans="1:68">
      <c r="A142" s="68" t="s">
        <v>397</v>
      </c>
      <c r="B142" s="69">
        <v>808520</v>
      </c>
      <c r="C142" s="69">
        <v>20</v>
      </c>
      <c r="D142" s="70" t="s">
        <v>329</v>
      </c>
      <c r="E142" s="70" t="s">
        <v>424</v>
      </c>
      <c r="F142" s="35" t="s">
        <v>36</v>
      </c>
      <c r="G142" s="35"/>
      <c r="H142" s="35"/>
      <c r="I142" s="35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16" t="str">
        <f t="shared" si="48"/>
        <v>Tuščias</v>
      </c>
      <c r="BB142" s="17" t="str">
        <f t="shared" si="49"/>
        <v>Tuščias</v>
      </c>
      <c r="BC142" s="17" t="str">
        <f t="shared" si="50"/>
        <v>Neatliko</v>
      </c>
      <c r="BD142" s="16" t="str">
        <f t="shared" si="51"/>
        <v>Tuščias</v>
      </c>
      <c r="BE142" s="17" t="str">
        <f t="shared" si="52"/>
        <v>Tuščias</v>
      </c>
      <c r="BF142" s="16" t="str">
        <f t="shared" si="53"/>
        <v>Tuščias</v>
      </c>
      <c r="BG142" s="17" t="str">
        <f t="shared" si="54"/>
        <v>Tuščias</v>
      </c>
      <c r="BH142" s="16" t="str">
        <f t="shared" si="55"/>
        <v>Tuščias</v>
      </c>
      <c r="BI142" s="17" t="str">
        <f t="shared" si="56"/>
        <v>Tuščias</v>
      </c>
      <c r="BJ142" s="16" t="str">
        <f t="shared" si="57"/>
        <v>Tuščias</v>
      </c>
      <c r="BK142" s="17" t="str">
        <f t="shared" si="58"/>
        <v>Tuščias</v>
      </c>
      <c r="BL142" s="16" t="str">
        <f t="shared" si="59"/>
        <v>Tuščias</v>
      </c>
      <c r="BM142" s="17" t="str">
        <f t="shared" si="60"/>
        <v>Tuščias</v>
      </c>
      <c r="BN142" s="16" t="str">
        <f t="shared" si="61"/>
        <v>Tuščias</v>
      </c>
      <c r="BO142" s="17" t="str">
        <f t="shared" si="62"/>
        <v>Tuščias</v>
      </c>
      <c r="BP142" s="16" t="str">
        <f t="shared" si="63"/>
        <v>Tuščias</v>
      </c>
    </row>
    <row r="143" spans="1:68">
      <c r="A143" s="68" t="s">
        <v>397</v>
      </c>
      <c r="B143" s="69">
        <v>808521</v>
      </c>
      <c r="C143" s="69">
        <v>21</v>
      </c>
      <c r="D143" s="70" t="s">
        <v>425</v>
      </c>
      <c r="E143" s="70" t="s">
        <v>426</v>
      </c>
      <c r="F143" s="35" t="s">
        <v>32</v>
      </c>
      <c r="G143" s="35"/>
      <c r="H143" s="35"/>
      <c r="I143" s="35"/>
      <c r="J143" s="3">
        <v>1</v>
      </c>
      <c r="K143" s="3">
        <v>1</v>
      </c>
      <c r="L143" s="3">
        <v>0</v>
      </c>
      <c r="M143" s="3">
        <v>1</v>
      </c>
      <c r="N143" s="3">
        <v>1</v>
      </c>
      <c r="O143" s="3">
        <v>1</v>
      </c>
      <c r="P143" s="3">
        <v>0</v>
      </c>
      <c r="Q143" s="3">
        <v>0</v>
      </c>
      <c r="R143" s="3">
        <v>0</v>
      </c>
      <c r="S143" s="3">
        <v>1</v>
      </c>
      <c r="T143" s="3">
        <v>0</v>
      </c>
      <c r="U143" s="3">
        <v>0</v>
      </c>
      <c r="V143" s="3">
        <v>2</v>
      </c>
      <c r="W143" s="3">
        <v>0</v>
      </c>
      <c r="X143" s="3">
        <v>1</v>
      </c>
      <c r="Y143" s="3">
        <v>0</v>
      </c>
      <c r="Z143" s="3">
        <v>1</v>
      </c>
      <c r="AA143" s="3">
        <v>0</v>
      </c>
      <c r="AB143" s="3">
        <v>1</v>
      </c>
      <c r="AC143" s="3">
        <v>0</v>
      </c>
      <c r="AD143" s="3">
        <v>0</v>
      </c>
      <c r="AE143" s="3">
        <v>0</v>
      </c>
      <c r="AF143" s="3">
        <v>0</v>
      </c>
      <c r="AG143" s="3">
        <v>0</v>
      </c>
      <c r="AH143" s="3">
        <v>1</v>
      </c>
      <c r="AI143" s="3">
        <v>1</v>
      </c>
      <c r="AJ143" s="3">
        <v>2</v>
      </c>
      <c r="AK143" s="3">
        <v>1</v>
      </c>
      <c r="AL143" s="3">
        <v>1</v>
      </c>
      <c r="AM143" s="3">
        <v>1</v>
      </c>
      <c r="AN143" s="3">
        <v>1</v>
      </c>
      <c r="AO143" s="3">
        <v>1</v>
      </c>
      <c r="AP143" s="3">
        <v>2</v>
      </c>
      <c r="AQ143" s="3">
        <v>0</v>
      </c>
      <c r="AR143" s="3">
        <v>1</v>
      </c>
      <c r="AS143" s="3">
        <v>0</v>
      </c>
      <c r="AT143" s="3">
        <v>1</v>
      </c>
      <c r="AU143" s="3">
        <v>1</v>
      </c>
      <c r="AV143" s="3">
        <v>0</v>
      </c>
      <c r="AW143" s="3">
        <v>2</v>
      </c>
      <c r="AX143" s="3">
        <v>0</v>
      </c>
      <c r="AY143" s="3">
        <v>0</v>
      </c>
      <c r="AZ143" s="3">
        <v>1</v>
      </c>
      <c r="BA143" s="16">
        <f t="shared" si="48"/>
        <v>28</v>
      </c>
      <c r="BB143" s="17">
        <f t="shared" si="49"/>
        <v>0.56000000000000005</v>
      </c>
      <c r="BC143" s="17" t="str">
        <f t="shared" si="50"/>
        <v>Pagrindinis</v>
      </c>
      <c r="BD143" s="16">
        <f t="shared" si="51"/>
        <v>12</v>
      </c>
      <c r="BE143" s="17">
        <f t="shared" si="52"/>
        <v>0.6</v>
      </c>
      <c r="BF143" s="16">
        <f t="shared" si="53"/>
        <v>2</v>
      </c>
      <c r="BG143" s="17">
        <f t="shared" si="54"/>
        <v>0.25</v>
      </c>
      <c r="BH143" s="16">
        <f t="shared" si="55"/>
        <v>14</v>
      </c>
      <c r="BI143" s="17">
        <f t="shared" si="56"/>
        <v>0.63636363636363635</v>
      </c>
      <c r="BJ143" s="16">
        <f t="shared" si="57"/>
        <v>10</v>
      </c>
      <c r="BK143" s="17">
        <f t="shared" si="58"/>
        <v>0.66666666666666663</v>
      </c>
      <c r="BL143" s="16">
        <f t="shared" si="59"/>
        <v>14</v>
      </c>
      <c r="BM143" s="17">
        <f t="shared" si="60"/>
        <v>0.53846153846153844</v>
      </c>
      <c r="BN143" s="16">
        <f t="shared" si="61"/>
        <v>4</v>
      </c>
      <c r="BO143" s="17">
        <f t="shared" si="62"/>
        <v>0.44444444444444442</v>
      </c>
      <c r="BP143" s="16">
        <f t="shared" si="63"/>
        <v>6</v>
      </c>
    </row>
    <row r="144" spans="1:68">
      <c r="A144" s="68" t="s">
        <v>397</v>
      </c>
      <c r="B144" s="69">
        <v>808522</v>
      </c>
      <c r="C144" s="69">
        <v>22</v>
      </c>
      <c r="D144" s="70" t="s">
        <v>33</v>
      </c>
      <c r="E144" s="70" t="s">
        <v>427</v>
      </c>
      <c r="F144" s="35" t="s">
        <v>32</v>
      </c>
      <c r="G144" s="35"/>
      <c r="H144" s="35"/>
      <c r="I144" s="35"/>
      <c r="J144" s="3">
        <v>1</v>
      </c>
      <c r="K144" s="3">
        <v>1</v>
      </c>
      <c r="L144" s="3">
        <v>1</v>
      </c>
      <c r="M144" s="3">
        <v>1</v>
      </c>
      <c r="N144" s="3">
        <v>0</v>
      </c>
      <c r="O144" s="3">
        <v>1</v>
      </c>
      <c r="P144" s="3">
        <v>0</v>
      </c>
      <c r="Q144" s="3">
        <v>1</v>
      </c>
      <c r="R144" s="3">
        <v>1</v>
      </c>
      <c r="S144" s="3">
        <v>0</v>
      </c>
      <c r="T144" s="3">
        <v>0</v>
      </c>
      <c r="U144" s="3">
        <v>0</v>
      </c>
      <c r="V144" s="3">
        <v>2</v>
      </c>
      <c r="W144" s="3">
        <v>0</v>
      </c>
      <c r="X144" s="3">
        <v>1</v>
      </c>
      <c r="Y144" s="3">
        <v>0</v>
      </c>
      <c r="Z144" s="3">
        <v>1</v>
      </c>
      <c r="AA144" s="3">
        <v>0</v>
      </c>
      <c r="AB144" s="3">
        <v>0</v>
      </c>
      <c r="AC144" s="3">
        <v>1</v>
      </c>
      <c r="AD144" s="3">
        <v>1</v>
      </c>
      <c r="AE144" s="3">
        <v>1</v>
      </c>
      <c r="AF144" s="3">
        <v>1</v>
      </c>
      <c r="AG144" s="3">
        <v>0</v>
      </c>
      <c r="AH144" s="3">
        <v>1</v>
      </c>
      <c r="AI144" s="3">
        <v>1</v>
      </c>
      <c r="AJ144" s="3">
        <v>2</v>
      </c>
      <c r="AK144" s="3">
        <v>1</v>
      </c>
      <c r="AL144" s="3">
        <v>1</v>
      </c>
      <c r="AM144" s="3">
        <v>1</v>
      </c>
      <c r="AN144" s="3">
        <v>1</v>
      </c>
      <c r="AO144" s="3">
        <v>1</v>
      </c>
      <c r="AP144" s="3">
        <v>2</v>
      </c>
      <c r="AQ144" s="3">
        <v>0</v>
      </c>
      <c r="AR144" s="3">
        <v>1</v>
      </c>
      <c r="AS144" s="3">
        <v>0</v>
      </c>
      <c r="AT144" s="3">
        <v>0</v>
      </c>
      <c r="AU144" s="3">
        <v>2</v>
      </c>
      <c r="AV144" s="3">
        <v>2</v>
      </c>
      <c r="AW144" s="3">
        <v>1</v>
      </c>
      <c r="AX144" s="3">
        <v>0</v>
      </c>
      <c r="AY144" s="3">
        <v>0</v>
      </c>
      <c r="AZ144" s="3">
        <v>1</v>
      </c>
      <c r="BA144" s="16">
        <f t="shared" si="48"/>
        <v>33</v>
      </c>
      <c r="BB144" s="17">
        <f t="shared" si="49"/>
        <v>0.66</v>
      </c>
      <c r="BC144" s="17" t="str">
        <f t="shared" si="50"/>
        <v>Pagrindinis</v>
      </c>
      <c r="BD144" s="16">
        <f t="shared" si="51"/>
        <v>11</v>
      </c>
      <c r="BE144" s="17">
        <f t="shared" si="52"/>
        <v>0.55000000000000004</v>
      </c>
      <c r="BF144" s="16">
        <f t="shared" si="53"/>
        <v>7</v>
      </c>
      <c r="BG144" s="17">
        <f t="shared" si="54"/>
        <v>0.875</v>
      </c>
      <c r="BH144" s="16">
        <f t="shared" si="55"/>
        <v>15</v>
      </c>
      <c r="BI144" s="17">
        <f t="shared" si="56"/>
        <v>0.68181818181818177</v>
      </c>
      <c r="BJ144" s="16">
        <f t="shared" si="57"/>
        <v>9</v>
      </c>
      <c r="BK144" s="17">
        <f t="shared" si="58"/>
        <v>0.6</v>
      </c>
      <c r="BL144" s="16">
        <f t="shared" si="59"/>
        <v>20</v>
      </c>
      <c r="BM144" s="17">
        <f t="shared" si="60"/>
        <v>0.76923076923076927</v>
      </c>
      <c r="BN144" s="16">
        <f t="shared" si="61"/>
        <v>4</v>
      </c>
      <c r="BO144" s="17">
        <f t="shared" si="62"/>
        <v>0.44444444444444442</v>
      </c>
      <c r="BP144" s="16">
        <f t="shared" si="63"/>
        <v>7</v>
      </c>
    </row>
    <row r="145" spans="1:68">
      <c r="A145" s="68" t="s">
        <v>397</v>
      </c>
      <c r="B145" s="69">
        <v>808523</v>
      </c>
      <c r="C145" s="69">
        <v>23</v>
      </c>
      <c r="D145" s="70" t="s">
        <v>241</v>
      </c>
      <c r="E145" s="70" t="s">
        <v>428</v>
      </c>
      <c r="F145" s="35" t="s">
        <v>32</v>
      </c>
      <c r="G145" s="35"/>
      <c r="H145" s="35"/>
      <c r="I145" s="35"/>
      <c r="J145" s="3">
        <v>1</v>
      </c>
      <c r="K145" s="3">
        <v>1</v>
      </c>
      <c r="L145" s="3">
        <v>1</v>
      </c>
      <c r="M145" s="3">
        <v>1</v>
      </c>
      <c r="N145" s="3">
        <v>1</v>
      </c>
      <c r="O145" s="3">
        <v>1</v>
      </c>
      <c r="P145" s="3">
        <v>0</v>
      </c>
      <c r="Q145" s="3">
        <v>0</v>
      </c>
      <c r="R145" s="3">
        <v>0</v>
      </c>
      <c r="S145" s="3">
        <v>0</v>
      </c>
      <c r="T145" s="3">
        <v>1</v>
      </c>
      <c r="U145" s="3">
        <v>0</v>
      </c>
      <c r="V145" s="3">
        <v>2</v>
      </c>
      <c r="W145" s="3">
        <v>0</v>
      </c>
      <c r="X145" s="3">
        <v>1</v>
      </c>
      <c r="Y145" s="3">
        <v>1</v>
      </c>
      <c r="Z145" s="3">
        <v>1</v>
      </c>
      <c r="AA145" s="3">
        <v>0</v>
      </c>
      <c r="AB145" s="3">
        <v>0</v>
      </c>
      <c r="AC145" s="3">
        <v>0</v>
      </c>
      <c r="AD145" s="3">
        <v>1</v>
      </c>
      <c r="AE145" s="3">
        <v>0</v>
      </c>
      <c r="AF145" s="3">
        <v>1</v>
      </c>
      <c r="AG145" s="3">
        <v>0</v>
      </c>
      <c r="AH145" s="3">
        <v>1</v>
      </c>
      <c r="AI145" s="3">
        <v>1</v>
      </c>
      <c r="AJ145" s="3">
        <v>2</v>
      </c>
      <c r="AK145" s="3">
        <v>0</v>
      </c>
      <c r="AL145" s="3">
        <v>1</v>
      </c>
      <c r="AM145" s="3">
        <v>0</v>
      </c>
      <c r="AN145" s="3">
        <v>1</v>
      </c>
      <c r="AO145" s="3">
        <v>1</v>
      </c>
      <c r="AP145" s="3">
        <v>2</v>
      </c>
      <c r="AQ145" s="3">
        <v>0</v>
      </c>
      <c r="AR145" s="3">
        <v>0</v>
      </c>
      <c r="AS145" s="3">
        <v>0</v>
      </c>
      <c r="AT145" s="3">
        <v>0</v>
      </c>
      <c r="AU145" s="3">
        <v>1</v>
      </c>
      <c r="AV145" s="3">
        <v>0</v>
      </c>
      <c r="AW145" s="3">
        <v>1</v>
      </c>
      <c r="AX145" s="3">
        <v>0</v>
      </c>
      <c r="AY145" s="3">
        <v>1</v>
      </c>
      <c r="AZ145" s="3">
        <v>0</v>
      </c>
      <c r="BA145" s="16">
        <f t="shared" si="48"/>
        <v>26</v>
      </c>
      <c r="BB145" s="17">
        <f t="shared" si="49"/>
        <v>0.52</v>
      </c>
      <c r="BC145" s="17" t="str">
        <f t="shared" si="50"/>
        <v>Pagrindinis</v>
      </c>
      <c r="BD145" s="16">
        <f t="shared" si="51"/>
        <v>13</v>
      </c>
      <c r="BE145" s="17">
        <f t="shared" si="52"/>
        <v>0.65</v>
      </c>
      <c r="BF145" s="16">
        <f t="shared" si="53"/>
        <v>4</v>
      </c>
      <c r="BG145" s="17">
        <f t="shared" si="54"/>
        <v>0.5</v>
      </c>
      <c r="BH145" s="16">
        <f t="shared" si="55"/>
        <v>9</v>
      </c>
      <c r="BI145" s="17">
        <f t="shared" si="56"/>
        <v>0.40909090909090912</v>
      </c>
      <c r="BJ145" s="16">
        <f t="shared" si="57"/>
        <v>11</v>
      </c>
      <c r="BK145" s="17">
        <f t="shared" si="58"/>
        <v>0.73333333333333328</v>
      </c>
      <c r="BL145" s="16">
        <f t="shared" si="59"/>
        <v>12</v>
      </c>
      <c r="BM145" s="17">
        <f t="shared" si="60"/>
        <v>0.46153846153846156</v>
      </c>
      <c r="BN145" s="16">
        <f t="shared" si="61"/>
        <v>3</v>
      </c>
      <c r="BO145" s="17">
        <f t="shared" si="62"/>
        <v>0.33333333333333331</v>
      </c>
      <c r="BP145" s="16">
        <f t="shared" si="63"/>
        <v>5</v>
      </c>
    </row>
    <row r="146" spans="1:68">
      <c r="A146" s="68" t="s">
        <v>397</v>
      </c>
      <c r="B146" s="69">
        <v>808524</v>
      </c>
      <c r="C146" s="69">
        <v>24</v>
      </c>
      <c r="D146" s="70" t="s">
        <v>429</v>
      </c>
      <c r="E146" s="70" t="s">
        <v>430</v>
      </c>
      <c r="F146" s="35" t="s">
        <v>36</v>
      </c>
      <c r="G146" s="35"/>
      <c r="H146" s="35"/>
      <c r="I146" s="35"/>
      <c r="J146" s="3">
        <v>1</v>
      </c>
      <c r="K146" s="3">
        <v>1</v>
      </c>
      <c r="L146" s="3">
        <v>1</v>
      </c>
      <c r="M146" s="3">
        <v>1</v>
      </c>
      <c r="N146" s="3">
        <v>1</v>
      </c>
      <c r="O146" s="3">
        <v>1</v>
      </c>
      <c r="P146" s="3">
        <v>1</v>
      </c>
      <c r="Q146" s="3">
        <v>1</v>
      </c>
      <c r="R146" s="3">
        <v>1</v>
      </c>
      <c r="S146" s="3">
        <v>1</v>
      </c>
      <c r="T146" s="3">
        <v>1</v>
      </c>
      <c r="U146" s="3">
        <v>1</v>
      </c>
      <c r="V146" s="3">
        <v>2</v>
      </c>
      <c r="W146" s="3">
        <v>1</v>
      </c>
      <c r="X146" s="3">
        <v>1</v>
      </c>
      <c r="Y146" s="3">
        <v>0</v>
      </c>
      <c r="Z146" s="3">
        <v>0</v>
      </c>
      <c r="AA146" s="3">
        <v>0</v>
      </c>
      <c r="AB146" s="3">
        <v>1</v>
      </c>
      <c r="AC146" s="3">
        <v>1</v>
      </c>
      <c r="AD146" s="3">
        <v>0</v>
      </c>
      <c r="AE146" s="3">
        <v>1</v>
      </c>
      <c r="AF146" s="3">
        <v>0</v>
      </c>
      <c r="AG146" s="3">
        <v>1</v>
      </c>
      <c r="AH146" s="3">
        <v>1</v>
      </c>
      <c r="AI146" s="3">
        <v>1</v>
      </c>
      <c r="AJ146" s="3">
        <v>2</v>
      </c>
      <c r="AK146" s="3">
        <v>1</v>
      </c>
      <c r="AL146" s="3">
        <v>1</v>
      </c>
      <c r="AM146" s="3">
        <v>1</v>
      </c>
      <c r="AN146" s="3">
        <v>1</v>
      </c>
      <c r="AO146" s="3">
        <v>1</v>
      </c>
      <c r="AP146" s="3">
        <v>2</v>
      </c>
      <c r="AQ146" s="3">
        <v>0</v>
      </c>
      <c r="AR146" s="3">
        <v>1</v>
      </c>
      <c r="AS146" s="3">
        <v>1</v>
      </c>
      <c r="AT146" s="3">
        <v>1</v>
      </c>
      <c r="AU146" s="3">
        <v>2</v>
      </c>
      <c r="AV146" s="3">
        <v>2</v>
      </c>
      <c r="AW146" s="3">
        <v>1</v>
      </c>
      <c r="AX146" s="3">
        <v>0</v>
      </c>
      <c r="AY146" s="3">
        <v>1</v>
      </c>
      <c r="AZ146" s="3">
        <v>1</v>
      </c>
      <c r="BA146" s="16">
        <f t="shared" si="48"/>
        <v>41</v>
      </c>
      <c r="BB146" s="17">
        <f t="shared" si="49"/>
        <v>0.82</v>
      </c>
      <c r="BC146" s="17" t="str">
        <f t="shared" si="50"/>
        <v>Aukštesnysis</v>
      </c>
      <c r="BD146" s="16">
        <f t="shared" si="51"/>
        <v>17</v>
      </c>
      <c r="BE146" s="17">
        <f t="shared" si="52"/>
        <v>0.85</v>
      </c>
      <c r="BF146" s="16">
        <f t="shared" si="53"/>
        <v>5</v>
      </c>
      <c r="BG146" s="17">
        <f t="shared" si="54"/>
        <v>0.625</v>
      </c>
      <c r="BH146" s="16">
        <f t="shared" si="55"/>
        <v>19</v>
      </c>
      <c r="BI146" s="17">
        <f t="shared" si="56"/>
        <v>0.86363636363636365</v>
      </c>
      <c r="BJ146" s="16">
        <f t="shared" si="57"/>
        <v>12</v>
      </c>
      <c r="BK146" s="17">
        <f t="shared" si="58"/>
        <v>0.8</v>
      </c>
      <c r="BL146" s="16">
        <f t="shared" si="59"/>
        <v>22</v>
      </c>
      <c r="BM146" s="17">
        <f t="shared" si="60"/>
        <v>0.84615384615384615</v>
      </c>
      <c r="BN146" s="16">
        <f t="shared" si="61"/>
        <v>7</v>
      </c>
      <c r="BO146" s="17">
        <f t="shared" si="62"/>
        <v>0.77777777777777779</v>
      </c>
      <c r="BP146" s="16">
        <f t="shared" si="63"/>
        <v>10</v>
      </c>
    </row>
    <row r="147" spans="1:68">
      <c r="A147" s="68" t="s">
        <v>397</v>
      </c>
      <c r="B147" s="69">
        <v>808525</v>
      </c>
      <c r="C147" s="69">
        <v>25</v>
      </c>
      <c r="D147" s="70" t="s">
        <v>118</v>
      </c>
      <c r="E147" s="70" t="s">
        <v>431</v>
      </c>
      <c r="F147" s="35" t="s">
        <v>32</v>
      </c>
      <c r="G147" s="35"/>
      <c r="H147" s="35"/>
      <c r="I147" s="35"/>
      <c r="J147" s="3">
        <v>1</v>
      </c>
      <c r="K147" s="3">
        <v>1</v>
      </c>
      <c r="L147" s="3">
        <v>1</v>
      </c>
      <c r="M147" s="3">
        <v>1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  <c r="T147" s="3">
        <v>0</v>
      </c>
      <c r="U147" s="3">
        <v>0</v>
      </c>
      <c r="V147" s="3">
        <v>2</v>
      </c>
      <c r="W147" s="3">
        <v>0</v>
      </c>
      <c r="X147" s="3">
        <v>0</v>
      </c>
      <c r="Y147" s="3">
        <v>0</v>
      </c>
      <c r="Z147" s="3">
        <v>1</v>
      </c>
      <c r="AA147" s="3">
        <v>0</v>
      </c>
      <c r="AB147" s="3">
        <v>1</v>
      </c>
      <c r="AC147" s="3">
        <v>1</v>
      </c>
      <c r="AD147" s="3">
        <v>0</v>
      </c>
      <c r="AE147" s="3">
        <v>0</v>
      </c>
      <c r="AF147" s="3">
        <v>0</v>
      </c>
      <c r="AG147" s="3">
        <v>0</v>
      </c>
      <c r="AH147" s="3">
        <v>1</v>
      </c>
      <c r="AI147" s="3">
        <v>1</v>
      </c>
      <c r="AJ147" s="3">
        <v>2</v>
      </c>
      <c r="AK147" s="3">
        <v>0</v>
      </c>
      <c r="AL147" s="3">
        <v>1</v>
      </c>
      <c r="AM147" s="3">
        <v>1</v>
      </c>
      <c r="AN147" s="3">
        <v>1</v>
      </c>
      <c r="AO147" s="3">
        <v>1</v>
      </c>
      <c r="AP147" s="3">
        <v>1</v>
      </c>
      <c r="AQ147" s="3">
        <v>0</v>
      </c>
      <c r="AR147" s="3">
        <v>1</v>
      </c>
      <c r="AS147" s="3">
        <v>0</v>
      </c>
      <c r="AT147" s="3">
        <v>0</v>
      </c>
      <c r="AU147" s="3">
        <v>0</v>
      </c>
      <c r="AV147" s="3">
        <v>0</v>
      </c>
      <c r="AW147" s="3">
        <v>0</v>
      </c>
      <c r="AX147" s="3">
        <v>0</v>
      </c>
      <c r="AY147" s="3">
        <v>1</v>
      </c>
      <c r="AZ147" s="3">
        <v>0</v>
      </c>
      <c r="BA147" s="16">
        <f t="shared" si="48"/>
        <v>20</v>
      </c>
      <c r="BB147" s="17">
        <f t="shared" si="49"/>
        <v>0.4</v>
      </c>
      <c r="BC147" s="17" t="str">
        <f t="shared" si="50"/>
        <v>Patenkinamas</v>
      </c>
      <c r="BD147" s="16">
        <f t="shared" si="51"/>
        <v>9</v>
      </c>
      <c r="BE147" s="17">
        <f t="shared" si="52"/>
        <v>0.45</v>
      </c>
      <c r="BF147" s="16">
        <f t="shared" si="53"/>
        <v>2</v>
      </c>
      <c r="BG147" s="17">
        <f t="shared" si="54"/>
        <v>0.25</v>
      </c>
      <c r="BH147" s="16">
        <f t="shared" si="55"/>
        <v>9</v>
      </c>
      <c r="BI147" s="17">
        <f t="shared" si="56"/>
        <v>0.40909090909090912</v>
      </c>
      <c r="BJ147" s="16">
        <f t="shared" si="57"/>
        <v>5</v>
      </c>
      <c r="BK147" s="17">
        <f t="shared" si="58"/>
        <v>0.33333333333333331</v>
      </c>
      <c r="BL147" s="16">
        <f t="shared" si="59"/>
        <v>10</v>
      </c>
      <c r="BM147" s="17">
        <f t="shared" si="60"/>
        <v>0.38461538461538464</v>
      </c>
      <c r="BN147" s="16">
        <f t="shared" si="61"/>
        <v>5</v>
      </c>
      <c r="BO147" s="17">
        <f t="shared" si="62"/>
        <v>0.55555555555555558</v>
      </c>
      <c r="BP147" s="16">
        <f t="shared" si="63"/>
        <v>3</v>
      </c>
    </row>
    <row r="148" spans="1:68">
      <c r="A148" s="68" t="s">
        <v>397</v>
      </c>
      <c r="B148" s="69">
        <v>808526</v>
      </c>
      <c r="C148" s="69">
        <v>26</v>
      </c>
      <c r="D148" s="70" t="s">
        <v>432</v>
      </c>
      <c r="E148" s="70" t="s">
        <v>433</v>
      </c>
      <c r="F148" s="35" t="s">
        <v>36</v>
      </c>
      <c r="G148" s="35"/>
      <c r="H148" s="35"/>
      <c r="I148" s="35"/>
      <c r="J148" s="3">
        <v>1</v>
      </c>
      <c r="K148" s="3">
        <v>1</v>
      </c>
      <c r="L148" s="3">
        <v>0</v>
      </c>
      <c r="M148" s="3">
        <v>1</v>
      </c>
      <c r="N148" s="3">
        <v>1</v>
      </c>
      <c r="O148" s="3">
        <v>0</v>
      </c>
      <c r="P148" s="3">
        <v>1</v>
      </c>
      <c r="Q148" s="3">
        <v>1</v>
      </c>
      <c r="R148" s="3">
        <v>0</v>
      </c>
      <c r="S148" s="3">
        <v>0</v>
      </c>
      <c r="T148" s="3">
        <v>1</v>
      </c>
      <c r="U148" s="3">
        <v>0</v>
      </c>
      <c r="V148" s="3">
        <v>2</v>
      </c>
      <c r="W148" s="3">
        <v>1</v>
      </c>
      <c r="X148" s="3">
        <v>0</v>
      </c>
      <c r="Y148" s="3">
        <v>1</v>
      </c>
      <c r="Z148" s="3">
        <v>0</v>
      </c>
      <c r="AA148" s="3">
        <v>0</v>
      </c>
      <c r="AB148" s="3">
        <v>0</v>
      </c>
      <c r="AC148" s="3">
        <v>1</v>
      </c>
      <c r="AD148" s="3">
        <v>1</v>
      </c>
      <c r="AE148" s="3">
        <v>0</v>
      </c>
      <c r="AF148" s="3">
        <v>0</v>
      </c>
      <c r="AG148" s="3">
        <v>0</v>
      </c>
      <c r="AH148" s="3">
        <v>1</v>
      </c>
      <c r="AI148" s="3">
        <v>0</v>
      </c>
      <c r="AJ148" s="3">
        <v>2</v>
      </c>
      <c r="AK148" s="3">
        <v>0</v>
      </c>
      <c r="AL148" s="3">
        <v>0</v>
      </c>
      <c r="AM148" s="3">
        <v>1</v>
      </c>
      <c r="AN148" s="3">
        <v>1</v>
      </c>
      <c r="AO148" s="3">
        <v>1</v>
      </c>
      <c r="AP148" s="3">
        <v>2</v>
      </c>
      <c r="AQ148" s="3">
        <v>0</v>
      </c>
      <c r="AR148" s="3">
        <v>1</v>
      </c>
      <c r="AS148" s="3">
        <v>0</v>
      </c>
      <c r="AT148" s="3">
        <v>0</v>
      </c>
      <c r="AU148" s="3">
        <v>2</v>
      </c>
      <c r="AV148" s="3">
        <v>0</v>
      </c>
      <c r="AW148" s="3">
        <v>2</v>
      </c>
      <c r="AX148" s="3">
        <v>0</v>
      </c>
      <c r="AY148" s="3">
        <v>0</v>
      </c>
      <c r="AZ148" s="3">
        <v>0</v>
      </c>
      <c r="BA148" s="16">
        <f t="shared" si="48"/>
        <v>26</v>
      </c>
      <c r="BB148" s="17">
        <f t="shared" si="49"/>
        <v>0.52</v>
      </c>
      <c r="BC148" s="17" t="str">
        <f t="shared" si="50"/>
        <v>Pagrindinis</v>
      </c>
      <c r="BD148" s="16">
        <f t="shared" si="51"/>
        <v>11</v>
      </c>
      <c r="BE148" s="17">
        <f t="shared" si="52"/>
        <v>0.55000000000000004</v>
      </c>
      <c r="BF148" s="16">
        <f t="shared" si="53"/>
        <v>4</v>
      </c>
      <c r="BG148" s="17">
        <f t="shared" si="54"/>
        <v>0.5</v>
      </c>
      <c r="BH148" s="16">
        <f t="shared" si="55"/>
        <v>11</v>
      </c>
      <c r="BI148" s="17">
        <f t="shared" si="56"/>
        <v>0.5</v>
      </c>
      <c r="BJ148" s="16">
        <f t="shared" si="57"/>
        <v>11</v>
      </c>
      <c r="BK148" s="17">
        <f t="shared" si="58"/>
        <v>0.73333333333333328</v>
      </c>
      <c r="BL148" s="16">
        <f t="shared" si="59"/>
        <v>13</v>
      </c>
      <c r="BM148" s="17">
        <f t="shared" si="60"/>
        <v>0.5</v>
      </c>
      <c r="BN148" s="16">
        <f t="shared" si="61"/>
        <v>2</v>
      </c>
      <c r="BO148" s="17">
        <f t="shared" si="62"/>
        <v>0.22222222222222221</v>
      </c>
      <c r="BP148" s="16">
        <f t="shared" si="63"/>
        <v>5</v>
      </c>
    </row>
    <row r="149" spans="1:68">
      <c r="A149" s="68" t="s">
        <v>397</v>
      </c>
      <c r="B149" s="69">
        <v>808527</v>
      </c>
      <c r="C149" s="69">
        <v>27</v>
      </c>
      <c r="D149" s="70" t="s">
        <v>434</v>
      </c>
      <c r="E149" s="70" t="s">
        <v>435</v>
      </c>
      <c r="F149" s="35" t="s">
        <v>32</v>
      </c>
      <c r="G149" s="35"/>
      <c r="H149" s="35"/>
      <c r="I149" s="35"/>
      <c r="J149" s="3">
        <v>1</v>
      </c>
      <c r="K149" s="3">
        <v>1</v>
      </c>
      <c r="L149" s="3">
        <v>1</v>
      </c>
      <c r="M149" s="3">
        <v>1</v>
      </c>
      <c r="N149" s="3">
        <v>1</v>
      </c>
      <c r="O149" s="3">
        <v>1</v>
      </c>
      <c r="P149" s="3">
        <v>0</v>
      </c>
      <c r="Q149" s="3">
        <v>1</v>
      </c>
      <c r="R149" s="3">
        <v>1</v>
      </c>
      <c r="S149" s="3">
        <v>1</v>
      </c>
      <c r="T149" s="3">
        <v>1</v>
      </c>
      <c r="U149" s="3">
        <v>1</v>
      </c>
      <c r="V149" s="3">
        <v>2</v>
      </c>
      <c r="W149" s="3">
        <v>0</v>
      </c>
      <c r="X149" s="3">
        <v>1</v>
      </c>
      <c r="Y149" s="3">
        <v>1</v>
      </c>
      <c r="Z149" s="3">
        <v>1</v>
      </c>
      <c r="AA149" s="3">
        <v>0</v>
      </c>
      <c r="AB149" s="3">
        <v>1</v>
      </c>
      <c r="AC149" s="3">
        <v>1</v>
      </c>
      <c r="AD149" s="3">
        <v>1</v>
      </c>
      <c r="AE149" s="3">
        <v>0</v>
      </c>
      <c r="AF149" s="3">
        <v>0</v>
      </c>
      <c r="AG149" s="3">
        <v>1</v>
      </c>
      <c r="AH149" s="3">
        <v>1</v>
      </c>
      <c r="AI149" s="3">
        <v>1</v>
      </c>
      <c r="AJ149" s="3">
        <v>2</v>
      </c>
      <c r="AK149" s="3">
        <v>1</v>
      </c>
      <c r="AL149" s="3">
        <v>1</v>
      </c>
      <c r="AM149" s="3">
        <v>1</v>
      </c>
      <c r="AN149" s="3">
        <v>1</v>
      </c>
      <c r="AO149" s="3">
        <v>1</v>
      </c>
      <c r="AP149" s="3">
        <v>2</v>
      </c>
      <c r="AQ149" s="3">
        <v>0</v>
      </c>
      <c r="AR149" s="3">
        <v>1</v>
      </c>
      <c r="AS149" s="3">
        <v>0</v>
      </c>
      <c r="AT149" s="3">
        <v>1</v>
      </c>
      <c r="AU149" s="3">
        <v>2</v>
      </c>
      <c r="AV149" s="3">
        <v>1</v>
      </c>
      <c r="AW149" s="3">
        <v>1</v>
      </c>
      <c r="AX149" s="3">
        <v>0</v>
      </c>
      <c r="AY149" s="3">
        <v>1</v>
      </c>
      <c r="AZ149" s="3">
        <v>1</v>
      </c>
      <c r="BA149" s="16">
        <f t="shared" si="48"/>
        <v>39</v>
      </c>
      <c r="BB149" s="17">
        <f t="shared" si="49"/>
        <v>0.78</v>
      </c>
      <c r="BC149" s="17" t="str">
        <f t="shared" si="50"/>
        <v>Pagrindinis</v>
      </c>
      <c r="BD149" s="16">
        <f t="shared" si="51"/>
        <v>17</v>
      </c>
      <c r="BE149" s="17">
        <f t="shared" si="52"/>
        <v>0.85</v>
      </c>
      <c r="BF149" s="16">
        <f t="shared" si="53"/>
        <v>5</v>
      </c>
      <c r="BG149" s="17">
        <f t="shared" si="54"/>
        <v>0.625</v>
      </c>
      <c r="BH149" s="16">
        <f t="shared" si="55"/>
        <v>17</v>
      </c>
      <c r="BI149" s="17">
        <f t="shared" si="56"/>
        <v>0.77272727272727271</v>
      </c>
      <c r="BJ149" s="16">
        <f t="shared" si="57"/>
        <v>13</v>
      </c>
      <c r="BK149" s="17">
        <f t="shared" si="58"/>
        <v>0.8666666666666667</v>
      </c>
      <c r="BL149" s="16">
        <f t="shared" si="59"/>
        <v>20</v>
      </c>
      <c r="BM149" s="17">
        <f t="shared" si="60"/>
        <v>0.76923076923076927</v>
      </c>
      <c r="BN149" s="16">
        <f t="shared" si="61"/>
        <v>6</v>
      </c>
      <c r="BO149" s="17">
        <f t="shared" si="62"/>
        <v>0.66666666666666663</v>
      </c>
      <c r="BP149" s="16">
        <f t="shared" si="63"/>
        <v>9</v>
      </c>
    </row>
    <row r="150" spans="1:68">
      <c r="A150" s="68" t="s">
        <v>397</v>
      </c>
      <c r="B150" s="69">
        <v>808528</v>
      </c>
      <c r="C150" s="69">
        <v>28</v>
      </c>
      <c r="D150" s="70" t="s">
        <v>229</v>
      </c>
      <c r="E150" s="70" t="s">
        <v>436</v>
      </c>
      <c r="F150" s="35" t="s">
        <v>36</v>
      </c>
      <c r="G150" s="35"/>
      <c r="H150" s="35"/>
      <c r="I150" s="35"/>
      <c r="J150" s="3">
        <v>1</v>
      </c>
      <c r="K150" s="3">
        <v>1</v>
      </c>
      <c r="L150" s="3">
        <v>0</v>
      </c>
      <c r="M150" s="3">
        <v>1</v>
      </c>
      <c r="N150" s="3">
        <v>1</v>
      </c>
      <c r="O150" s="3">
        <v>1</v>
      </c>
      <c r="P150" s="3">
        <v>0</v>
      </c>
      <c r="Q150" s="3">
        <v>0</v>
      </c>
      <c r="R150" s="3">
        <v>1</v>
      </c>
      <c r="S150" s="3">
        <v>0</v>
      </c>
      <c r="T150" s="3">
        <v>0</v>
      </c>
      <c r="U150" s="3">
        <v>1</v>
      </c>
      <c r="V150" s="3">
        <v>2</v>
      </c>
      <c r="W150" s="3">
        <v>1</v>
      </c>
      <c r="X150" s="3">
        <v>0</v>
      </c>
      <c r="Y150" s="3">
        <v>0</v>
      </c>
      <c r="Z150" s="3">
        <v>1</v>
      </c>
      <c r="AA150" s="3">
        <v>1</v>
      </c>
      <c r="AB150" s="3">
        <v>1</v>
      </c>
      <c r="AC150" s="3">
        <v>1</v>
      </c>
      <c r="AD150" s="3">
        <v>0</v>
      </c>
      <c r="AE150" s="3">
        <v>0</v>
      </c>
      <c r="AF150" s="3">
        <v>0</v>
      </c>
      <c r="AG150" s="3">
        <v>0</v>
      </c>
      <c r="AH150" s="3">
        <v>1</v>
      </c>
      <c r="AI150" s="3">
        <v>1</v>
      </c>
      <c r="AJ150" s="3">
        <v>2</v>
      </c>
      <c r="AK150" s="3">
        <v>0</v>
      </c>
      <c r="AL150" s="3">
        <v>0</v>
      </c>
      <c r="AM150" s="3">
        <v>1</v>
      </c>
      <c r="AN150" s="3">
        <v>0</v>
      </c>
      <c r="AO150" s="3">
        <v>0</v>
      </c>
      <c r="AP150" s="3">
        <v>0</v>
      </c>
      <c r="AQ150" s="3">
        <v>0</v>
      </c>
      <c r="AR150" s="3">
        <v>1</v>
      </c>
      <c r="AS150" s="3">
        <v>0</v>
      </c>
      <c r="AT150" s="3">
        <v>1</v>
      </c>
      <c r="AU150" s="3">
        <v>1</v>
      </c>
      <c r="AV150" s="3">
        <v>1</v>
      </c>
      <c r="AW150" s="3">
        <v>1</v>
      </c>
      <c r="AX150" s="3">
        <v>0</v>
      </c>
      <c r="AY150" s="3">
        <v>1</v>
      </c>
      <c r="AZ150" s="3">
        <v>0</v>
      </c>
      <c r="BA150" s="16">
        <f t="shared" si="48"/>
        <v>25</v>
      </c>
      <c r="BB150" s="17">
        <f t="shared" si="49"/>
        <v>0.5</v>
      </c>
      <c r="BC150" s="17" t="str">
        <f t="shared" si="50"/>
        <v>Pagrindinis</v>
      </c>
      <c r="BD150" s="16">
        <f t="shared" si="51"/>
        <v>12</v>
      </c>
      <c r="BE150" s="17">
        <f t="shared" si="52"/>
        <v>0.6</v>
      </c>
      <c r="BF150" s="16">
        <f t="shared" si="53"/>
        <v>2</v>
      </c>
      <c r="BG150" s="17">
        <f t="shared" si="54"/>
        <v>0.25</v>
      </c>
      <c r="BH150" s="16">
        <f t="shared" si="55"/>
        <v>11</v>
      </c>
      <c r="BI150" s="17">
        <f t="shared" si="56"/>
        <v>0.5</v>
      </c>
      <c r="BJ150" s="16">
        <f t="shared" si="57"/>
        <v>7</v>
      </c>
      <c r="BK150" s="17">
        <f t="shared" si="58"/>
        <v>0.46666666666666667</v>
      </c>
      <c r="BL150" s="16">
        <f t="shared" si="59"/>
        <v>15</v>
      </c>
      <c r="BM150" s="17">
        <f t="shared" si="60"/>
        <v>0.57692307692307687</v>
      </c>
      <c r="BN150" s="16">
        <f t="shared" si="61"/>
        <v>3</v>
      </c>
      <c r="BO150" s="17">
        <f t="shared" si="62"/>
        <v>0.33333333333333331</v>
      </c>
      <c r="BP150" s="16">
        <f t="shared" si="63"/>
        <v>5</v>
      </c>
    </row>
    <row r="151" spans="1:68">
      <c r="A151" s="68" t="s">
        <v>397</v>
      </c>
      <c r="B151" s="69">
        <v>808529</v>
      </c>
      <c r="C151" s="69">
        <v>29</v>
      </c>
      <c r="D151" s="70" t="s">
        <v>121</v>
      </c>
      <c r="E151" s="70" t="s">
        <v>437</v>
      </c>
      <c r="F151" s="35" t="s">
        <v>36</v>
      </c>
      <c r="G151" s="35"/>
      <c r="H151" s="35"/>
      <c r="I151" s="35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16" t="str">
        <f t="shared" si="48"/>
        <v>Tuščias</v>
      </c>
      <c r="BB151" s="17" t="str">
        <f t="shared" si="49"/>
        <v>Tuščias</v>
      </c>
      <c r="BC151" s="17" t="str">
        <f t="shared" si="50"/>
        <v>Neatliko</v>
      </c>
      <c r="BD151" s="16" t="str">
        <f t="shared" si="51"/>
        <v>Tuščias</v>
      </c>
      <c r="BE151" s="17" t="str">
        <f t="shared" si="52"/>
        <v>Tuščias</v>
      </c>
      <c r="BF151" s="16" t="str">
        <f t="shared" si="53"/>
        <v>Tuščias</v>
      </c>
      <c r="BG151" s="17" t="str">
        <f t="shared" si="54"/>
        <v>Tuščias</v>
      </c>
      <c r="BH151" s="16" t="str">
        <f t="shared" si="55"/>
        <v>Tuščias</v>
      </c>
      <c r="BI151" s="17" t="str">
        <f t="shared" si="56"/>
        <v>Tuščias</v>
      </c>
      <c r="BJ151" s="16" t="str">
        <f t="shared" si="57"/>
        <v>Tuščias</v>
      </c>
      <c r="BK151" s="17" t="str">
        <f t="shared" si="58"/>
        <v>Tuščias</v>
      </c>
      <c r="BL151" s="16" t="str">
        <f t="shared" si="59"/>
        <v>Tuščias</v>
      </c>
      <c r="BM151" s="17" t="str">
        <f t="shared" si="60"/>
        <v>Tuščias</v>
      </c>
      <c r="BN151" s="16" t="str">
        <f t="shared" si="61"/>
        <v>Tuščias</v>
      </c>
      <c r="BO151" s="17" t="str">
        <f t="shared" si="62"/>
        <v>Tuščias</v>
      </c>
      <c r="BP151" s="16" t="str">
        <f t="shared" si="63"/>
        <v>Tuščias</v>
      </c>
    </row>
    <row r="152" spans="1:68">
      <c r="A152" s="68" t="s">
        <v>397</v>
      </c>
      <c r="B152" s="69">
        <v>808530</v>
      </c>
      <c r="C152" s="69">
        <v>30</v>
      </c>
      <c r="D152" s="70" t="s">
        <v>351</v>
      </c>
      <c r="E152" s="70" t="s">
        <v>438</v>
      </c>
      <c r="F152" s="35" t="s">
        <v>36</v>
      </c>
      <c r="G152" s="35"/>
      <c r="H152" s="35"/>
      <c r="I152" s="35"/>
      <c r="J152" s="3">
        <v>1</v>
      </c>
      <c r="K152" s="3">
        <v>1</v>
      </c>
      <c r="L152" s="3">
        <v>1</v>
      </c>
      <c r="M152" s="3">
        <v>0</v>
      </c>
      <c r="N152" s="3">
        <v>1</v>
      </c>
      <c r="O152" s="3">
        <v>1</v>
      </c>
      <c r="P152" s="3">
        <v>0</v>
      </c>
      <c r="Q152" s="3">
        <v>0</v>
      </c>
      <c r="R152" s="3">
        <v>0</v>
      </c>
      <c r="S152" s="3">
        <v>0</v>
      </c>
      <c r="T152" s="3">
        <v>0</v>
      </c>
      <c r="U152" s="3">
        <v>0</v>
      </c>
      <c r="V152" s="3">
        <v>0</v>
      </c>
      <c r="W152" s="3">
        <v>1</v>
      </c>
      <c r="X152" s="3">
        <v>0</v>
      </c>
      <c r="Y152" s="3">
        <v>1</v>
      </c>
      <c r="Z152" s="3">
        <v>0</v>
      </c>
      <c r="AA152" s="3">
        <v>0</v>
      </c>
      <c r="AB152" s="3">
        <v>0</v>
      </c>
      <c r="AC152" s="3">
        <v>0</v>
      </c>
      <c r="AD152" s="3">
        <v>0</v>
      </c>
      <c r="AE152" s="3">
        <v>1</v>
      </c>
      <c r="AF152" s="3">
        <v>0</v>
      </c>
      <c r="AG152" s="3">
        <v>1</v>
      </c>
      <c r="AH152" s="3">
        <v>1</v>
      </c>
      <c r="AI152" s="3">
        <v>1</v>
      </c>
      <c r="AJ152" s="3">
        <v>2</v>
      </c>
      <c r="AK152" s="3">
        <v>1</v>
      </c>
      <c r="AL152" s="3">
        <v>1</v>
      </c>
      <c r="AM152" s="3">
        <v>0</v>
      </c>
      <c r="AN152" s="3">
        <v>1</v>
      </c>
      <c r="AO152" s="3">
        <v>0</v>
      </c>
      <c r="AP152" s="3">
        <v>2</v>
      </c>
      <c r="AQ152" s="3">
        <v>0</v>
      </c>
      <c r="AR152" s="3">
        <v>1</v>
      </c>
      <c r="AS152" s="3">
        <v>0</v>
      </c>
      <c r="AT152" s="3">
        <v>0</v>
      </c>
      <c r="AU152" s="3">
        <v>2</v>
      </c>
      <c r="AV152" s="3">
        <v>1</v>
      </c>
      <c r="AW152" s="3">
        <v>2</v>
      </c>
      <c r="AX152" s="3">
        <v>0</v>
      </c>
      <c r="AY152" s="3">
        <v>0</v>
      </c>
      <c r="AZ152" s="3">
        <v>0</v>
      </c>
      <c r="BA152" s="16">
        <f t="shared" si="48"/>
        <v>24</v>
      </c>
      <c r="BB152" s="17">
        <f t="shared" si="49"/>
        <v>0.48</v>
      </c>
      <c r="BC152" s="17" t="str">
        <f t="shared" si="50"/>
        <v>Pagrindinis</v>
      </c>
      <c r="BD152" s="16">
        <f t="shared" si="51"/>
        <v>11</v>
      </c>
      <c r="BE152" s="17">
        <f t="shared" si="52"/>
        <v>0.55000000000000004</v>
      </c>
      <c r="BF152" s="16">
        <f t="shared" si="53"/>
        <v>1</v>
      </c>
      <c r="BG152" s="17">
        <f t="shared" si="54"/>
        <v>0.125</v>
      </c>
      <c r="BH152" s="16">
        <f t="shared" si="55"/>
        <v>12</v>
      </c>
      <c r="BI152" s="17">
        <f t="shared" si="56"/>
        <v>0.54545454545454541</v>
      </c>
      <c r="BJ152" s="16">
        <f t="shared" si="57"/>
        <v>10</v>
      </c>
      <c r="BK152" s="17">
        <f t="shared" si="58"/>
        <v>0.66666666666666663</v>
      </c>
      <c r="BL152" s="16">
        <f t="shared" si="59"/>
        <v>13</v>
      </c>
      <c r="BM152" s="17">
        <f t="shared" si="60"/>
        <v>0.5</v>
      </c>
      <c r="BN152" s="16">
        <f t="shared" si="61"/>
        <v>1</v>
      </c>
      <c r="BO152" s="17">
        <f t="shared" si="62"/>
        <v>0.1111111111111111</v>
      </c>
      <c r="BP152" s="16">
        <f t="shared" si="63"/>
        <v>4</v>
      </c>
    </row>
    <row r="153" spans="1:68">
      <c r="A153" s="68" t="s">
        <v>439</v>
      </c>
      <c r="B153" s="69">
        <v>808601</v>
      </c>
      <c r="C153" s="69">
        <v>1</v>
      </c>
      <c r="D153" s="70" t="s">
        <v>108</v>
      </c>
      <c r="E153" s="70" t="s">
        <v>440</v>
      </c>
      <c r="F153" s="35" t="s">
        <v>32</v>
      </c>
      <c r="G153" s="35"/>
      <c r="H153" s="35"/>
      <c r="I153" s="35"/>
      <c r="J153" s="3">
        <v>1</v>
      </c>
      <c r="K153" s="3">
        <v>1</v>
      </c>
      <c r="L153" s="3">
        <v>1</v>
      </c>
      <c r="M153" s="3">
        <v>1</v>
      </c>
      <c r="N153" s="3">
        <v>1</v>
      </c>
      <c r="O153" s="3">
        <v>1</v>
      </c>
      <c r="P153" s="3">
        <v>1</v>
      </c>
      <c r="Q153" s="3">
        <v>1</v>
      </c>
      <c r="R153" s="3">
        <v>1</v>
      </c>
      <c r="S153" s="3">
        <v>1</v>
      </c>
      <c r="T153" s="3">
        <v>0</v>
      </c>
      <c r="U153" s="3">
        <v>1</v>
      </c>
      <c r="V153" s="3">
        <v>2</v>
      </c>
      <c r="W153" s="3">
        <v>0</v>
      </c>
      <c r="X153" s="3">
        <v>0</v>
      </c>
      <c r="Y153" s="3">
        <v>0</v>
      </c>
      <c r="Z153" s="3">
        <v>1</v>
      </c>
      <c r="AA153" s="3">
        <v>1</v>
      </c>
      <c r="AB153" s="3">
        <v>1</v>
      </c>
      <c r="AC153" s="3">
        <v>0</v>
      </c>
      <c r="AD153" s="3">
        <v>0</v>
      </c>
      <c r="AE153" s="3">
        <v>0</v>
      </c>
      <c r="AF153" s="3">
        <v>0</v>
      </c>
      <c r="AG153" s="3">
        <v>0</v>
      </c>
      <c r="AH153" s="3">
        <v>1</v>
      </c>
      <c r="AI153" s="3">
        <v>0</v>
      </c>
      <c r="AJ153" s="3">
        <v>2</v>
      </c>
      <c r="AK153" s="3">
        <v>0</v>
      </c>
      <c r="AL153" s="3">
        <v>1</v>
      </c>
      <c r="AM153" s="3">
        <v>1</v>
      </c>
      <c r="AN153" s="3">
        <v>1</v>
      </c>
      <c r="AO153" s="3">
        <v>0</v>
      </c>
      <c r="AP153" s="3">
        <v>0</v>
      </c>
      <c r="AQ153" s="3">
        <v>0</v>
      </c>
      <c r="AR153" s="3">
        <v>0</v>
      </c>
      <c r="AS153" s="3">
        <v>0</v>
      </c>
      <c r="AT153" s="3">
        <v>1</v>
      </c>
      <c r="AU153" s="3">
        <v>0</v>
      </c>
      <c r="AV153" s="3">
        <v>0</v>
      </c>
      <c r="AW153" s="3">
        <v>0</v>
      </c>
      <c r="AX153" s="3">
        <v>0</v>
      </c>
      <c r="AY153" s="3">
        <v>0</v>
      </c>
      <c r="AZ153" s="3">
        <v>0</v>
      </c>
      <c r="BA153" s="16">
        <f t="shared" si="48"/>
        <v>23</v>
      </c>
      <c r="BB153" s="17">
        <f t="shared" si="49"/>
        <v>0.46</v>
      </c>
      <c r="BC153" s="17" t="str">
        <f t="shared" si="50"/>
        <v>Patenkinamas</v>
      </c>
      <c r="BD153" s="16">
        <f t="shared" si="51"/>
        <v>12</v>
      </c>
      <c r="BE153" s="17">
        <f t="shared" si="52"/>
        <v>0.6</v>
      </c>
      <c r="BF153" s="16">
        <f t="shared" si="53"/>
        <v>3</v>
      </c>
      <c r="BG153" s="17">
        <f t="shared" si="54"/>
        <v>0.375</v>
      </c>
      <c r="BH153" s="16">
        <f t="shared" si="55"/>
        <v>8</v>
      </c>
      <c r="BI153" s="17">
        <f t="shared" si="56"/>
        <v>0.36363636363636365</v>
      </c>
      <c r="BJ153" s="16">
        <f t="shared" si="57"/>
        <v>9</v>
      </c>
      <c r="BK153" s="17">
        <f t="shared" si="58"/>
        <v>0.6</v>
      </c>
      <c r="BL153" s="16">
        <f t="shared" si="59"/>
        <v>12</v>
      </c>
      <c r="BM153" s="17">
        <f t="shared" si="60"/>
        <v>0.46153846153846156</v>
      </c>
      <c r="BN153" s="16">
        <f t="shared" si="61"/>
        <v>2</v>
      </c>
      <c r="BO153" s="17">
        <f t="shared" si="62"/>
        <v>0.22222222222222221</v>
      </c>
      <c r="BP153" s="16">
        <f t="shared" si="63"/>
        <v>4</v>
      </c>
    </row>
    <row r="154" spans="1:68">
      <c r="A154" s="68" t="s">
        <v>439</v>
      </c>
      <c r="B154" s="69">
        <v>808602</v>
      </c>
      <c r="C154" s="69">
        <v>2</v>
      </c>
      <c r="D154" s="70" t="s">
        <v>441</v>
      </c>
      <c r="E154" s="70" t="s">
        <v>442</v>
      </c>
      <c r="F154" s="35" t="s">
        <v>32</v>
      </c>
      <c r="G154" s="35"/>
      <c r="H154" s="35"/>
      <c r="I154" s="35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16" t="str">
        <f t="shared" si="48"/>
        <v>Tuščias</v>
      </c>
      <c r="BB154" s="17" t="str">
        <f t="shared" si="49"/>
        <v>Tuščias</v>
      </c>
      <c r="BC154" s="17" t="str">
        <f t="shared" si="50"/>
        <v>Neatliko</v>
      </c>
      <c r="BD154" s="16" t="str">
        <f t="shared" si="51"/>
        <v>Tuščias</v>
      </c>
      <c r="BE154" s="17" t="str">
        <f t="shared" si="52"/>
        <v>Tuščias</v>
      </c>
      <c r="BF154" s="16" t="str">
        <f t="shared" si="53"/>
        <v>Tuščias</v>
      </c>
      <c r="BG154" s="17" t="str">
        <f t="shared" si="54"/>
        <v>Tuščias</v>
      </c>
      <c r="BH154" s="16" t="str">
        <f t="shared" si="55"/>
        <v>Tuščias</v>
      </c>
      <c r="BI154" s="17" t="str">
        <f t="shared" si="56"/>
        <v>Tuščias</v>
      </c>
      <c r="BJ154" s="16" t="str">
        <f t="shared" si="57"/>
        <v>Tuščias</v>
      </c>
      <c r="BK154" s="17" t="str">
        <f t="shared" si="58"/>
        <v>Tuščias</v>
      </c>
      <c r="BL154" s="16" t="str">
        <f t="shared" si="59"/>
        <v>Tuščias</v>
      </c>
      <c r="BM154" s="17" t="str">
        <f t="shared" si="60"/>
        <v>Tuščias</v>
      </c>
      <c r="BN154" s="16" t="str">
        <f t="shared" si="61"/>
        <v>Tuščias</v>
      </c>
      <c r="BO154" s="17" t="str">
        <f t="shared" si="62"/>
        <v>Tuščias</v>
      </c>
      <c r="BP154" s="16" t="str">
        <f t="shared" si="63"/>
        <v>Tuščias</v>
      </c>
    </row>
    <row r="155" spans="1:68">
      <c r="A155" s="68" t="s">
        <v>439</v>
      </c>
      <c r="B155" s="69">
        <v>808603</v>
      </c>
      <c r="C155" s="69">
        <v>3</v>
      </c>
      <c r="D155" s="70" t="s">
        <v>229</v>
      </c>
      <c r="E155" s="70" t="s">
        <v>443</v>
      </c>
      <c r="F155" s="35" t="s">
        <v>36</v>
      </c>
      <c r="G155" s="35"/>
      <c r="H155" s="35"/>
      <c r="I155" s="35"/>
      <c r="J155" s="3">
        <v>1</v>
      </c>
      <c r="K155" s="3">
        <v>1</v>
      </c>
      <c r="L155" s="3">
        <v>0</v>
      </c>
      <c r="M155" s="3">
        <v>1</v>
      </c>
      <c r="N155" s="3">
        <v>1</v>
      </c>
      <c r="O155" s="3">
        <v>0</v>
      </c>
      <c r="P155" s="3">
        <v>0</v>
      </c>
      <c r="Q155" s="3">
        <v>1</v>
      </c>
      <c r="R155" s="3">
        <v>0</v>
      </c>
      <c r="S155" s="3">
        <v>1</v>
      </c>
      <c r="T155" s="3">
        <v>1</v>
      </c>
      <c r="U155" s="3">
        <v>1</v>
      </c>
      <c r="V155" s="3">
        <v>2</v>
      </c>
      <c r="W155" s="3">
        <v>1</v>
      </c>
      <c r="X155" s="3">
        <v>1</v>
      </c>
      <c r="Y155" s="3">
        <v>1</v>
      </c>
      <c r="Z155" s="3">
        <v>0</v>
      </c>
      <c r="AA155" s="3">
        <v>0</v>
      </c>
      <c r="AB155" s="3">
        <v>1</v>
      </c>
      <c r="AC155" s="3">
        <v>1</v>
      </c>
      <c r="AD155" s="3">
        <v>1</v>
      </c>
      <c r="AE155" s="3">
        <v>1</v>
      </c>
      <c r="AF155" s="3">
        <v>1</v>
      </c>
      <c r="AG155" s="3">
        <v>1</v>
      </c>
      <c r="AH155" s="3">
        <v>1</v>
      </c>
      <c r="AI155" s="3">
        <v>0</v>
      </c>
      <c r="AJ155" s="3">
        <v>2</v>
      </c>
      <c r="AK155" s="3">
        <v>1</v>
      </c>
      <c r="AL155" s="3">
        <v>1</v>
      </c>
      <c r="AM155" s="3">
        <v>1</v>
      </c>
      <c r="AN155" s="3">
        <v>1</v>
      </c>
      <c r="AO155" s="3">
        <v>0</v>
      </c>
      <c r="AP155" s="3">
        <v>1</v>
      </c>
      <c r="AQ155" s="3">
        <v>0</v>
      </c>
      <c r="AR155" s="3">
        <v>1</v>
      </c>
      <c r="AS155" s="3">
        <v>0</v>
      </c>
      <c r="AT155" s="3">
        <v>1</v>
      </c>
      <c r="AU155" s="3">
        <v>1</v>
      </c>
      <c r="AV155" s="3">
        <v>0</v>
      </c>
      <c r="AW155" s="3">
        <v>0</v>
      </c>
      <c r="AX155" s="3">
        <v>0</v>
      </c>
      <c r="AY155" s="3">
        <v>0</v>
      </c>
      <c r="AZ155" s="3">
        <v>0</v>
      </c>
      <c r="BA155" s="16">
        <f t="shared" si="48"/>
        <v>30</v>
      </c>
      <c r="BB155" s="17">
        <f t="shared" si="49"/>
        <v>0.6</v>
      </c>
      <c r="BC155" s="17" t="str">
        <f t="shared" si="50"/>
        <v>Pagrindinis</v>
      </c>
      <c r="BD155" s="16">
        <f t="shared" si="51"/>
        <v>13</v>
      </c>
      <c r="BE155" s="17">
        <f t="shared" si="52"/>
        <v>0.65</v>
      </c>
      <c r="BF155" s="16">
        <f t="shared" si="53"/>
        <v>6</v>
      </c>
      <c r="BG155" s="17">
        <f t="shared" si="54"/>
        <v>0.75</v>
      </c>
      <c r="BH155" s="16">
        <f t="shared" si="55"/>
        <v>11</v>
      </c>
      <c r="BI155" s="17">
        <f t="shared" si="56"/>
        <v>0.5</v>
      </c>
      <c r="BJ155" s="16">
        <f t="shared" si="57"/>
        <v>9</v>
      </c>
      <c r="BK155" s="17">
        <f t="shared" si="58"/>
        <v>0.6</v>
      </c>
      <c r="BL155" s="16">
        <f t="shared" si="59"/>
        <v>18</v>
      </c>
      <c r="BM155" s="17">
        <f t="shared" si="60"/>
        <v>0.69230769230769229</v>
      </c>
      <c r="BN155" s="16">
        <f t="shared" si="61"/>
        <v>3</v>
      </c>
      <c r="BO155" s="17">
        <f t="shared" si="62"/>
        <v>0.33333333333333331</v>
      </c>
      <c r="BP155" s="16">
        <f t="shared" si="63"/>
        <v>6</v>
      </c>
    </row>
    <row r="156" spans="1:68">
      <c r="A156" s="68" t="s">
        <v>439</v>
      </c>
      <c r="B156" s="69">
        <v>808604</v>
      </c>
      <c r="C156" s="69">
        <v>4</v>
      </c>
      <c r="D156" s="70" t="s">
        <v>444</v>
      </c>
      <c r="E156" s="70" t="s">
        <v>445</v>
      </c>
      <c r="F156" s="35" t="s">
        <v>36</v>
      </c>
      <c r="G156" s="35"/>
      <c r="H156" s="35"/>
      <c r="I156" s="35"/>
      <c r="J156" s="3">
        <v>1</v>
      </c>
      <c r="K156" s="3">
        <v>1</v>
      </c>
      <c r="L156" s="3">
        <v>0</v>
      </c>
      <c r="M156" s="3">
        <v>1</v>
      </c>
      <c r="N156" s="3">
        <v>0</v>
      </c>
      <c r="O156" s="3">
        <v>1</v>
      </c>
      <c r="P156" s="3">
        <v>0</v>
      </c>
      <c r="Q156" s="3">
        <v>0</v>
      </c>
      <c r="R156" s="3">
        <v>1</v>
      </c>
      <c r="S156" s="3">
        <v>1</v>
      </c>
      <c r="T156" s="3">
        <v>0</v>
      </c>
      <c r="U156" s="3">
        <v>0</v>
      </c>
      <c r="V156" s="3">
        <v>1</v>
      </c>
      <c r="W156" s="3">
        <v>1</v>
      </c>
      <c r="X156" s="3">
        <v>0</v>
      </c>
      <c r="Y156" s="3">
        <v>1</v>
      </c>
      <c r="Z156" s="3">
        <v>1</v>
      </c>
      <c r="AA156" s="3">
        <v>0</v>
      </c>
      <c r="AB156" s="3">
        <v>0</v>
      </c>
      <c r="AC156" s="3">
        <v>0</v>
      </c>
      <c r="AD156" s="3">
        <v>1</v>
      </c>
      <c r="AE156" s="3">
        <v>1</v>
      </c>
      <c r="AF156" s="3">
        <v>0</v>
      </c>
      <c r="AG156" s="3">
        <v>1</v>
      </c>
      <c r="AH156" s="3">
        <v>0</v>
      </c>
      <c r="AI156" s="3">
        <v>0</v>
      </c>
      <c r="AJ156" s="3">
        <v>1</v>
      </c>
      <c r="AK156" s="3">
        <v>0</v>
      </c>
      <c r="AL156" s="3">
        <v>1</v>
      </c>
      <c r="AM156" s="3">
        <v>1</v>
      </c>
      <c r="AN156" s="3">
        <v>1</v>
      </c>
      <c r="AO156" s="3">
        <v>1</v>
      </c>
      <c r="AP156" s="3">
        <v>2</v>
      </c>
      <c r="AQ156" s="3">
        <v>0</v>
      </c>
      <c r="AR156" s="3">
        <v>1</v>
      </c>
      <c r="AS156" s="3">
        <v>0</v>
      </c>
      <c r="AT156" s="3">
        <v>1</v>
      </c>
      <c r="AU156" s="3">
        <v>2</v>
      </c>
      <c r="AV156" s="3">
        <v>0</v>
      </c>
      <c r="AW156" s="3">
        <v>0</v>
      </c>
      <c r="AX156" s="3">
        <v>1</v>
      </c>
      <c r="AY156" s="3">
        <v>1</v>
      </c>
      <c r="AZ156" s="3">
        <v>0</v>
      </c>
      <c r="BA156" s="16">
        <f t="shared" si="48"/>
        <v>26</v>
      </c>
      <c r="BB156" s="17">
        <f t="shared" si="49"/>
        <v>0.52</v>
      </c>
      <c r="BC156" s="17" t="str">
        <f t="shared" si="50"/>
        <v>Pagrindinis</v>
      </c>
      <c r="BD156" s="16">
        <f t="shared" si="51"/>
        <v>13</v>
      </c>
      <c r="BE156" s="17">
        <f t="shared" si="52"/>
        <v>0.65</v>
      </c>
      <c r="BF156" s="16">
        <f t="shared" si="53"/>
        <v>3</v>
      </c>
      <c r="BG156" s="17">
        <f t="shared" si="54"/>
        <v>0.375</v>
      </c>
      <c r="BH156" s="16">
        <f t="shared" si="55"/>
        <v>10</v>
      </c>
      <c r="BI156" s="17">
        <f t="shared" si="56"/>
        <v>0.45454545454545453</v>
      </c>
      <c r="BJ156" s="16">
        <f t="shared" si="57"/>
        <v>8</v>
      </c>
      <c r="BK156" s="17">
        <f t="shared" si="58"/>
        <v>0.53333333333333333</v>
      </c>
      <c r="BL156" s="16">
        <f t="shared" si="59"/>
        <v>14</v>
      </c>
      <c r="BM156" s="17">
        <f t="shared" si="60"/>
        <v>0.53846153846153844</v>
      </c>
      <c r="BN156" s="16">
        <f t="shared" si="61"/>
        <v>4</v>
      </c>
      <c r="BO156" s="17">
        <f t="shared" si="62"/>
        <v>0.44444444444444442</v>
      </c>
      <c r="BP156" s="16">
        <f t="shared" si="63"/>
        <v>5</v>
      </c>
    </row>
    <row r="157" spans="1:68">
      <c r="A157" s="68" t="s">
        <v>439</v>
      </c>
      <c r="B157" s="69">
        <v>808605</v>
      </c>
      <c r="C157" s="69">
        <v>5</v>
      </c>
      <c r="D157" s="70" t="s">
        <v>446</v>
      </c>
      <c r="E157" s="70" t="s">
        <v>447</v>
      </c>
      <c r="F157" s="35" t="s">
        <v>36</v>
      </c>
      <c r="G157" s="35"/>
      <c r="H157" s="35"/>
      <c r="I157" s="35"/>
      <c r="J157" s="3">
        <v>1</v>
      </c>
      <c r="K157" s="3">
        <v>1</v>
      </c>
      <c r="L157" s="3">
        <v>1</v>
      </c>
      <c r="M157" s="3">
        <v>1</v>
      </c>
      <c r="N157" s="3">
        <v>0</v>
      </c>
      <c r="O157" s="3">
        <v>1</v>
      </c>
      <c r="P157" s="3">
        <v>0</v>
      </c>
      <c r="Q157" s="3">
        <v>1</v>
      </c>
      <c r="R157" s="3">
        <v>1</v>
      </c>
      <c r="S157" s="3">
        <v>1</v>
      </c>
      <c r="T157" s="3">
        <v>1</v>
      </c>
      <c r="U157" s="3">
        <v>1</v>
      </c>
      <c r="V157" s="3">
        <v>0</v>
      </c>
      <c r="W157" s="3">
        <v>1</v>
      </c>
      <c r="X157" s="3">
        <v>1</v>
      </c>
      <c r="Y157" s="3">
        <v>0</v>
      </c>
      <c r="Z157" s="3">
        <v>1</v>
      </c>
      <c r="AA157" s="3">
        <v>1</v>
      </c>
      <c r="AB157" s="3">
        <v>1</v>
      </c>
      <c r="AC157" s="3">
        <v>1</v>
      </c>
      <c r="AD157" s="3">
        <v>1</v>
      </c>
      <c r="AE157" s="3">
        <v>1</v>
      </c>
      <c r="AF157" s="3">
        <v>1</v>
      </c>
      <c r="AG157" s="3">
        <v>1</v>
      </c>
      <c r="AH157" s="3">
        <v>1</v>
      </c>
      <c r="AI157" s="3">
        <v>1</v>
      </c>
      <c r="AJ157" s="3">
        <v>2</v>
      </c>
      <c r="AK157" s="3">
        <v>0</v>
      </c>
      <c r="AL157" s="3">
        <v>1</v>
      </c>
      <c r="AM157" s="3">
        <v>1</v>
      </c>
      <c r="AN157" s="3">
        <v>1</v>
      </c>
      <c r="AO157" s="3">
        <v>1</v>
      </c>
      <c r="AP157" s="3">
        <v>2</v>
      </c>
      <c r="AQ157" s="3">
        <v>1</v>
      </c>
      <c r="AR157" s="3">
        <v>1</v>
      </c>
      <c r="AS157" s="3">
        <v>1</v>
      </c>
      <c r="AT157" s="3">
        <v>0</v>
      </c>
      <c r="AU157" s="3">
        <v>1</v>
      </c>
      <c r="AV157" s="3">
        <v>1</v>
      </c>
      <c r="AW157" s="3">
        <v>1</v>
      </c>
      <c r="AX157" s="3">
        <v>0</v>
      </c>
      <c r="AY157" s="3">
        <v>1</v>
      </c>
      <c r="AZ157" s="3">
        <v>1</v>
      </c>
      <c r="BA157" s="16">
        <f t="shared" si="48"/>
        <v>38</v>
      </c>
      <c r="BB157" s="17">
        <f t="shared" si="49"/>
        <v>0.76</v>
      </c>
      <c r="BC157" s="17" t="str">
        <f t="shared" si="50"/>
        <v>Pagrindinis</v>
      </c>
      <c r="BD157" s="16">
        <f t="shared" si="51"/>
        <v>15</v>
      </c>
      <c r="BE157" s="17">
        <f t="shared" si="52"/>
        <v>0.75</v>
      </c>
      <c r="BF157" s="16">
        <f t="shared" si="53"/>
        <v>7</v>
      </c>
      <c r="BG157" s="17">
        <f t="shared" si="54"/>
        <v>0.875</v>
      </c>
      <c r="BH157" s="16">
        <f t="shared" si="55"/>
        <v>16</v>
      </c>
      <c r="BI157" s="17">
        <f t="shared" si="56"/>
        <v>0.72727272727272729</v>
      </c>
      <c r="BJ157" s="16">
        <f t="shared" si="57"/>
        <v>12</v>
      </c>
      <c r="BK157" s="17">
        <f t="shared" si="58"/>
        <v>0.8</v>
      </c>
      <c r="BL157" s="16">
        <f t="shared" si="59"/>
        <v>19</v>
      </c>
      <c r="BM157" s="17">
        <f t="shared" si="60"/>
        <v>0.73076923076923073</v>
      </c>
      <c r="BN157" s="16">
        <f t="shared" si="61"/>
        <v>7</v>
      </c>
      <c r="BO157" s="17">
        <f t="shared" si="62"/>
        <v>0.77777777777777779</v>
      </c>
      <c r="BP157" s="16">
        <f t="shared" si="63"/>
        <v>9</v>
      </c>
    </row>
    <row r="158" spans="1:68">
      <c r="A158" s="68" t="s">
        <v>439</v>
      </c>
      <c r="B158" s="69">
        <v>808606</v>
      </c>
      <c r="C158" s="69">
        <v>6</v>
      </c>
      <c r="D158" s="70" t="s">
        <v>37</v>
      </c>
      <c r="E158" s="70" t="s">
        <v>448</v>
      </c>
      <c r="F158" s="35" t="s">
        <v>36</v>
      </c>
      <c r="G158" s="35"/>
      <c r="H158" s="35"/>
      <c r="I158" s="35"/>
      <c r="J158" s="3">
        <v>1</v>
      </c>
      <c r="K158" s="3">
        <v>1</v>
      </c>
      <c r="L158" s="3">
        <v>1</v>
      </c>
      <c r="M158" s="3">
        <v>1</v>
      </c>
      <c r="N158" s="3">
        <v>1</v>
      </c>
      <c r="O158" s="3">
        <v>1</v>
      </c>
      <c r="P158" s="3">
        <v>1</v>
      </c>
      <c r="Q158" s="3">
        <v>1</v>
      </c>
      <c r="R158" s="3">
        <v>1</v>
      </c>
      <c r="S158" s="3">
        <v>0</v>
      </c>
      <c r="T158" s="3">
        <v>1</v>
      </c>
      <c r="U158" s="3">
        <v>1</v>
      </c>
      <c r="V158" s="3">
        <v>2</v>
      </c>
      <c r="W158" s="3">
        <v>1</v>
      </c>
      <c r="X158" s="3">
        <v>0</v>
      </c>
      <c r="Y158" s="3">
        <v>1</v>
      </c>
      <c r="Z158" s="3">
        <v>1</v>
      </c>
      <c r="AA158" s="3">
        <v>0</v>
      </c>
      <c r="AB158" s="3">
        <v>0</v>
      </c>
      <c r="AC158" s="3">
        <v>1</v>
      </c>
      <c r="AD158" s="3">
        <v>0</v>
      </c>
      <c r="AE158" s="3">
        <v>0</v>
      </c>
      <c r="AF158" s="3">
        <v>1</v>
      </c>
      <c r="AG158" s="3">
        <v>1</v>
      </c>
      <c r="AH158" s="3">
        <v>1</v>
      </c>
      <c r="AI158" s="3">
        <v>1</v>
      </c>
      <c r="AJ158" s="3">
        <v>2</v>
      </c>
      <c r="AK158" s="3">
        <v>0</v>
      </c>
      <c r="AL158" s="3">
        <v>1</v>
      </c>
      <c r="AM158" s="3">
        <v>1</v>
      </c>
      <c r="AN158" s="3">
        <v>1</v>
      </c>
      <c r="AO158" s="3">
        <v>1</v>
      </c>
      <c r="AP158" s="3">
        <v>1</v>
      </c>
      <c r="AQ158" s="3">
        <v>0</v>
      </c>
      <c r="AR158" s="3">
        <v>0</v>
      </c>
      <c r="AS158" s="3">
        <v>0</v>
      </c>
      <c r="AT158" s="3">
        <v>1</v>
      </c>
      <c r="AU158" s="3">
        <v>2</v>
      </c>
      <c r="AV158" s="3">
        <v>0</v>
      </c>
      <c r="AW158" s="3">
        <v>1</v>
      </c>
      <c r="AX158" s="3">
        <v>0</v>
      </c>
      <c r="AY158" s="3">
        <v>1</v>
      </c>
      <c r="AZ158" s="3">
        <v>1</v>
      </c>
      <c r="BA158" s="16">
        <f t="shared" si="48"/>
        <v>34</v>
      </c>
      <c r="BB158" s="17">
        <f t="shared" si="49"/>
        <v>0.68</v>
      </c>
      <c r="BC158" s="17" t="str">
        <f t="shared" si="50"/>
        <v>Pagrindinis</v>
      </c>
      <c r="BD158" s="16">
        <f t="shared" si="51"/>
        <v>15</v>
      </c>
      <c r="BE158" s="17">
        <f t="shared" si="52"/>
        <v>0.75</v>
      </c>
      <c r="BF158" s="16">
        <f t="shared" si="53"/>
        <v>5</v>
      </c>
      <c r="BG158" s="17">
        <f t="shared" si="54"/>
        <v>0.625</v>
      </c>
      <c r="BH158" s="16">
        <f t="shared" si="55"/>
        <v>14</v>
      </c>
      <c r="BI158" s="17">
        <f t="shared" si="56"/>
        <v>0.63636363636363635</v>
      </c>
      <c r="BJ158" s="16">
        <f t="shared" si="57"/>
        <v>11</v>
      </c>
      <c r="BK158" s="17">
        <f t="shared" si="58"/>
        <v>0.73333333333333328</v>
      </c>
      <c r="BL158" s="16">
        <f t="shared" si="59"/>
        <v>18</v>
      </c>
      <c r="BM158" s="17">
        <f t="shared" si="60"/>
        <v>0.69230769230769229</v>
      </c>
      <c r="BN158" s="16">
        <f t="shared" si="61"/>
        <v>5</v>
      </c>
      <c r="BO158" s="17">
        <f t="shared" si="62"/>
        <v>0.55555555555555558</v>
      </c>
      <c r="BP158" s="16">
        <f t="shared" si="63"/>
        <v>8</v>
      </c>
    </row>
    <row r="159" spans="1:68">
      <c r="A159" s="68" t="s">
        <v>439</v>
      </c>
      <c r="B159" s="69">
        <v>808607</v>
      </c>
      <c r="C159" s="69">
        <v>7</v>
      </c>
      <c r="D159" s="70" t="s">
        <v>238</v>
      </c>
      <c r="E159" s="70" t="s">
        <v>449</v>
      </c>
      <c r="F159" s="35" t="s">
        <v>32</v>
      </c>
      <c r="G159" s="35"/>
      <c r="H159" s="35"/>
      <c r="I159" s="35"/>
      <c r="J159" s="3">
        <v>1</v>
      </c>
      <c r="K159" s="3">
        <v>1</v>
      </c>
      <c r="L159" s="3">
        <v>1</v>
      </c>
      <c r="M159" s="3">
        <v>1</v>
      </c>
      <c r="N159" s="3">
        <v>1</v>
      </c>
      <c r="O159" s="3">
        <v>1</v>
      </c>
      <c r="P159" s="3">
        <v>1</v>
      </c>
      <c r="Q159" s="3">
        <v>1</v>
      </c>
      <c r="R159" s="3">
        <v>1</v>
      </c>
      <c r="S159" s="3">
        <v>0</v>
      </c>
      <c r="T159" s="3">
        <v>1</v>
      </c>
      <c r="U159" s="3">
        <v>1</v>
      </c>
      <c r="V159" s="3">
        <v>2</v>
      </c>
      <c r="W159" s="3">
        <v>1</v>
      </c>
      <c r="X159" s="3">
        <v>0</v>
      </c>
      <c r="Y159" s="3">
        <v>1</v>
      </c>
      <c r="Z159" s="3">
        <v>0</v>
      </c>
      <c r="AA159" s="3">
        <v>1</v>
      </c>
      <c r="AB159" s="3">
        <v>0</v>
      </c>
      <c r="AC159" s="3">
        <v>1</v>
      </c>
      <c r="AD159" s="3">
        <v>0</v>
      </c>
      <c r="AE159" s="3">
        <v>0</v>
      </c>
      <c r="AF159" s="3">
        <v>0</v>
      </c>
      <c r="AG159" s="3">
        <v>1</v>
      </c>
      <c r="AH159" s="3">
        <v>1</v>
      </c>
      <c r="AI159" s="3">
        <v>0</v>
      </c>
      <c r="AJ159" s="3">
        <v>2</v>
      </c>
      <c r="AK159" s="3">
        <v>0</v>
      </c>
      <c r="AL159" s="3">
        <v>1</v>
      </c>
      <c r="AM159" s="3">
        <v>0</v>
      </c>
      <c r="AN159" s="3">
        <v>1</v>
      </c>
      <c r="AO159" s="3">
        <v>0</v>
      </c>
      <c r="AP159" s="3">
        <v>1</v>
      </c>
      <c r="AQ159" s="3">
        <v>0</v>
      </c>
      <c r="AR159" s="3">
        <v>0</v>
      </c>
      <c r="AS159" s="3">
        <v>0</v>
      </c>
      <c r="AT159" s="3">
        <v>0</v>
      </c>
      <c r="AU159" s="3">
        <v>2</v>
      </c>
      <c r="AV159" s="3">
        <v>1</v>
      </c>
      <c r="AW159" s="3">
        <v>1</v>
      </c>
      <c r="AX159" s="3">
        <v>0</v>
      </c>
      <c r="AY159" s="3">
        <v>1</v>
      </c>
      <c r="AZ159" s="3">
        <v>0</v>
      </c>
      <c r="BA159" s="16">
        <f t="shared" si="48"/>
        <v>29</v>
      </c>
      <c r="BB159" s="17">
        <f t="shared" si="49"/>
        <v>0.57999999999999996</v>
      </c>
      <c r="BC159" s="17" t="str">
        <f t="shared" si="50"/>
        <v>Pagrindinis</v>
      </c>
      <c r="BD159" s="16">
        <f t="shared" si="51"/>
        <v>15</v>
      </c>
      <c r="BE159" s="17">
        <f t="shared" si="52"/>
        <v>0.75</v>
      </c>
      <c r="BF159" s="16">
        <f t="shared" si="53"/>
        <v>3</v>
      </c>
      <c r="BG159" s="17">
        <f t="shared" si="54"/>
        <v>0.375</v>
      </c>
      <c r="BH159" s="16">
        <f t="shared" si="55"/>
        <v>11</v>
      </c>
      <c r="BI159" s="17">
        <f t="shared" si="56"/>
        <v>0.5</v>
      </c>
      <c r="BJ159" s="16">
        <f t="shared" si="57"/>
        <v>12</v>
      </c>
      <c r="BK159" s="17">
        <f t="shared" si="58"/>
        <v>0.8</v>
      </c>
      <c r="BL159" s="16">
        <f t="shared" si="59"/>
        <v>14</v>
      </c>
      <c r="BM159" s="17">
        <f t="shared" si="60"/>
        <v>0.53846153846153844</v>
      </c>
      <c r="BN159" s="16">
        <f t="shared" si="61"/>
        <v>3</v>
      </c>
      <c r="BO159" s="17">
        <f t="shared" si="62"/>
        <v>0.33333333333333331</v>
      </c>
      <c r="BP159" s="16">
        <f t="shared" si="63"/>
        <v>6</v>
      </c>
    </row>
    <row r="160" spans="1:68">
      <c r="A160" s="68" t="s">
        <v>439</v>
      </c>
      <c r="B160" s="69">
        <v>808608</v>
      </c>
      <c r="C160" s="69">
        <v>8</v>
      </c>
      <c r="D160" s="70" t="s">
        <v>255</v>
      </c>
      <c r="E160" s="70" t="s">
        <v>450</v>
      </c>
      <c r="F160" s="35" t="s">
        <v>32</v>
      </c>
      <c r="G160" s="35"/>
      <c r="H160" s="35"/>
      <c r="I160" s="35"/>
      <c r="J160" s="3">
        <v>1</v>
      </c>
      <c r="K160" s="3">
        <v>1</v>
      </c>
      <c r="L160" s="3">
        <v>1</v>
      </c>
      <c r="M160" s="3">
        <v>1</v>
      </c>
      <c r="N160" s="3">
        <v>0</v>
      </c>
      <c r="O160" s="3">
        <v>0</v>
      </c>
      <c r="P160" s="3">
        <v>1</v>
      </c>
      <c r="Q160" s="3">
        <v>0</v>
      </c>
      <c r="R160" s="3">
        <v>0</v>
      </c>
      <c r="S160" s="3">
        <v>0</v>
      </c>
      <c r="T160" s="3">
        <v>1</v>
      </c>
      <c r="U160" s="3">
        <v>1</v>
      </c>
      <c r="V160" s="3">
        <v>2</v>
      </c>
      <c r="W160" s="3">
        <v>0</v>
      </c>
      <c r="X160" s="3">
        <v>0</v>
      </c>
      <c r="Y160" s="3">
        <v>1</v>
      </c>
      <c r="Z160" s="3">
        <v>0</v>
      </c>
      <c r="AA160" s="3">
        <v>0</v>
      </c>
      <c r="AB160" s="3">
        <v>0</v>
      </c>
      <c r="AC160" s="3">
        <v>0</v>
      </c>
      <c r="AD160" s="3">
        <v>0</v>
      </c>
      <c r="AE160" s="3">
        <v>0</v>
      </c>
      <c r="AF160" s="3">
        <v>0</v>
      </c>
      <c r="AG160" s="3">
        <v>0</v>
      </c>
      <c r="AH160" s="3">
        <v>1</v>
      </c>
      <c r="AI160" s="3">
        <v>1</v>
      </c>
      <c r="AJ160" s="3">
        <v>2</v>
      </c>
      <c r="AK160" s="3">
        <v>1</v>
      </c>
      <c r="AL160" s="3">
        <v>1</v>
      </c>
      <c r="AM160" s="3">
        <v>1</v>
      </c>
      <c r="AN160" s="3">
        <v>1</v>
      </c>
      <c r="AO160" s="3">
        <v>1</v>
      </c>
      <c r="AP160" s="3">
        <v>2</v>
      </c>
      <c r="AQ160" s="3">
        <v>1</v>
      </c>
      <c r="AR160" s="3">
        <v>1</v>
      </c>
      <c r="AS160" s="3">
        <v>0</v>
      </c>
      <c r="AT160" s="3">
        <v>1</v>
      </c>
      <c r="AU160" s="3">
        <v>0</v>
      </c>
      <c r="AV160" s="3">
        <v>0</v>
      </c>
      <c r="AW160" s="3">
        <v>1</v>
      </c>
      <c r="AX160" s="3">
        <v>0</v>
      </c>
      <c r="AY160" s="3">
        <v>1</v>
      </c>
      <c r="AZ160" s="3">
        <v>0</v>
      </c>
      <c r="BA160" s="16">
        <f t="shared" si="48"/>
        <v>26</v>
      </c>
      <c r="BB160" s="17">
        <f t="shared" si="49"/>
        <v>0.52</v>
      </c>
      <c r="BC160" s="17" t="str">
        <f t="shared" si="50"/>
        <v>Pagrindinis</v>
      </c>
      <c r="BD160" s="16">
        <f t="shared" si="51"/>
        <v>11</v>
      </c>
      <c r="BE160" s="17">
        <f t="shared" si="52"/>
        <v>0.55000000000000004</v>
      </c>
      <c r="BF160" s="16">
        <f t="shared" si="53"/>
        <v>1</v>
      </c>
      <c r="BG160" s="17">
        <f t="shared" si="54"/>
        <v>0.125</v>
      </c>
      <c r="BH160" s="16">
        <f t="shared" si="55"/>
        <v>14</v>
      </c>
      <c r="BI160" s="17">
        <f t="shared" si="56"/>
        <v>0.63636363636363635</v>
      </c>
      <c r="BJ160" s="16">
        <f t="shared" si="57"/>
        <v>9</v>
      </c>
      <c r="BK160" s="17">
        <f t="shared" si="58"/>
        <v>0.6</v>
      </c>
      <c r="BL160" s="16">
        <f t="shared" si="59"/>
        <v>14</v>
      </c>
      <c r="BM160" s="17">
        <f t="shared" si="60"/>
        <v>0.53846153846153844</v>
      </c>
      <c r="BN160" s="16">
        <f t="shared" si="61"/>
        <v>3</v>
      </c>
      <c r="BO160" s="17">
        <f t="shared" si="62"/>
        <v>0.33333333333333331</v>
      </c>
      <c r="BP160" s="16">
        <f t="shared" si="63"/>
        <v>5</v>
      </c>
    </row>
    <row r="161" spans="1:68">
      <c r="A161" s="68" t="s">
        <v>439</v>
      </c>
      <c r="B161" s="69">
        <v>808609</v>
      </c>
      <c r="C161" s="69">
        <v>9</v>
      </c>
      <c r="D161" s="70" t="s">
        <v>451</v>
      </c>
      <c r="E161" s="70" t="s">
        <v>452</v>
      </c>
      <c r="F161" s="35" t="s">
        <v>32</v>
      </c>
      <c r="G161" s="35"/>
      <c r="H161" s="35"/>
      <c r="I161" s="35"/>
      <c r="J161" s="3">
        <v>1</v>
      </c>
      <c r="K161" s="3">
        <v>1</v>
      </c>
      <c r="L161" s="3">
        <v>1</v>
      </c>
      <c r="M161" s="3">
        <v>0</v>
      </c>
      <c r="N161" s="3">
        <v>0</v>
      </c>
      <c r="O161" s="3">
        <v>1</v>
      </c>
      <c r="P161" s="3">
        <v>0</v>
      </c>
      <c r="Q161" s="3">
        <v>1</v>
      </c>
      <c r="R161" s="3">
        <v>0</v>
      </c>
      <c r="S161" s="3">
        <v>0</v>
      </c>
      <c r="T161" s="3">
        <v>0</v>
      </c>
      <c r="U161" s="3">
        <v>1</v>
      </c>
      <c r="V161" s="3">
        <v>2</v>
      </c>
      <c r="W161" s="3">
        <v>0</v>
      </c>
      <c r="X161" s="3">
        <v>0</v>
      </c>
      <c r="Y161" s="3">
        <v>0</v>
      </c>
      <c r="Z161" s="3">
        <v>1</v>
      </c>
      <c r="AA161" s="3">
        <v>0</v>
      </c>
      <c r="AB161" s="3">
        <v>0</v>
      </c>
      <c r="AC161" s="3">
        <v>0</v>
      </c>
      <c r="AD161" s="3">
        <v>0</v>
      </c>
      <c r="AE161" s="3">
        <v>0</v>
      </c>
      <c r="AF161" s="3">
        <v>0</v>
      </c>
      <c r="AG161" s="3">
        <v>0</v>
      </c>
      <c r="AH161" s="3">
        <v>1</v>
      </c>
      <c r="AI161" s="3">
        <v>1</v>
      </c>
      <c r="AJ161" s="3">
        <v>1</v>
      </c>
      <c r="AK161" s="3">
        <v>0</v>
      </c>
      <c r="AL161" s="3">
        <v>0</v>
      </c>
      <c r="AM161" s="3">
        <v>0</v>
      </c>
      <c r="AN161" s="3">
        <v>1</v>
      </c>
      <c r="AO161" s="3">
        <v>0</v>
      </c>
      <c r="AP161" s="3">
        <v>1</v>
      </c>
      <c r="AQ161" s="3">
        <v>0</v>
      </c>
      <c r="AR161" s="3">
        <v>1</v>
      </c>
      <c r="AS161" s="3">
        <v>0</v>
      </c>
      <c r="AT161" s="3">
        <v>0</v>
      </c>
      <c r="AU161" s="3">
        <v>0</v>
      </c>
      <c r="AV161" s="3">
        <v>0</v>
      </c>
      <c r="AW161" s="3">
        <v>0</v>
      </c>
      <c r="AX161" s="3">
        <v>0</v>
      </c>
      <c r="AY161" s="3">
        <v>0</v>
      </c>
      <c r="AZ161" s="3">
        <v>0</v>
      </c>
      <c r="BA161" s="16">
        <f t="shared" si="48"/>
        <v>15</v>
      </c>
      <c r="BB161" s="17">
        <f t="shared" si="49"/>
        <v>0.3</v>
      </c>
      <c r="BC161" s="17" t="str">
        <f t="shared" si="50"/>
        <v>Patenkinamas</v>
      </c>
      <c r="BD161" s="16">
        <f t="shared" si="51"/>
        <v>8</v>
      </c>
      <c r="BE161" s="17">
        <f t="shared" si="52"/>
        <v>0.4</v>
      </c>
      <c r="BF161" s="16">
        <f t="shared" si="53"/>
        <v>2</v>
      </c>
      <c r="BG161" s="17">
        <f t="shared" si="54"/>
        <v>0.25</v>
      </c>
      <c r="BH161" s="16">
        <f t="shared" si="55"/>
        <v>5</v>
      </c>
      <c r="BI161" s="17">
        <f t="shared" si="56"/>
        <v>0.22727272727272727</v>
      </c>
      <c r="BJ161" s="16">
        <f t="shared" si="57"/>
        <v>6</v>
      </c>
      <c r="BK161" s="17">
        <f t="shared" si="58"/>
        <v>0.4</v>
      </c>
      <c r="BL161" s="16">
        <f t="shared" si="59"/>
        <v>9</v>
      </c>
      <c r="BM161" s="17">
        <f t="shared" si="60"/>
        <v>0.34615384615384615</v>
      </c>
      <c r="BN161" s="16">
        <f t="shared" si="61"/>
        <v>0</v>
      </c>
      <c r="BO161" s="17">
        <f t="shared" si="62"/>
        <v>0</v>
      </c>
      <c r="BP161" s="16">
        <f t="shared" si="63"/>
        <v>2</v>
      </c>
    </row>
    <row r="162" spans="1:68">
      <c r="A162" s="68" t="s">
        <v>439</v>
      </c>
      <c r="B162" s="69">
        <v>808610</v>
      </c>
      <c r="C162" s="69">
        <v>10</v>
      </c>
      <c r="D162" s="70" t="s">
        <v>453</v>
      </c>
      <c r="E162" s="70" t="s">
        <v>452</v>
      </c>
      <c r="F162" s="35" t="s">
        <v>32</v>
      </c>
      <c r="G162" s="35"/>
      <c r="H162" s="35"/>
      <c r="I162" s="35"/>
      <c r="J162" s="3">
        <v>1</v>
      </c>
      <c r="K162" s="3">
        <v>1</v>
      </c>
      <c r="L162" s="3">
        <v>0</v>
      </c>
      <c r="M162" s="3">
        <v>0</v>
      </c>
      <c r="N162" s="3">
        <v>0</v>
      </c>
      <c r="O162" s="3">
        <v>1</v>
      </c>
      <c r="P162" s="3">
        <v>0</v>
      </c>
      <c r="Q162" s="3">
        <v>0</v>
      </c>
      <c r="R162" s="3">
        <v>0</v>
      </c>
      <c r="S162" s="3">
        <v>1</v>
      </c>
      <c r="T162" s="3">
        <v>0</v>
      </c>
      <c r="U162" s="3">
        <v>1</v>
      </c>
      <c r="V162" s="3">
        <v>2</v>
      </c>
      <c r="W162" s="3">
        <v>0</v>
      </c>
      <c r="X162" s="3">
        <v>0</v>
      </c>
      <c r="Y162" s="3">
        <v>0</v>
      </c>
      <c r="Z162" s="3">
        <v>1</v>
      </c>
      <c r="AA162" s="3">
        <v>0</v>
      </c>
      <c r="AB162" s="3">
        <v>0</v>
      </c>
      <c r="AC162" s="3">
        <v>0</v>
      </c>
      <c r="AD162" s="3">
        <v>0</v>
      </c>
      <c r="AE162" s="3">
        <v>0</v>
      </c>
      <c r="AF162" s="3">
        <v>0</v>
      </c>
      <c r="AG162" s="3">
        <v>0</v>
      </c>
      <c r="AH162" s="3">
        <v>0</v>
      </c>
      <c r="AI162" s="3">
        <v>0</v>
      </c>
      <c r="AJ162" s="3">
        <v>1</v>
      </c>
      <c r="AK162" s="3">
        <v>0</v>
      </c>
      <c r="AL162" s="3">
        <v>0</v>
      </c>
      <c r="AM162" s="3">
        <v>0</v>
      </c>
      <c r="AN162" s="3">
        <v>0</v>
      </c>
      <c r="AO162" s="3">
        <v>0</v>
      </c>
      <c r="AP162" s="3">
        <v>0</v>
      </c>
      <c r="AQ162" s="3">
        <v>0</v>
      </c>
      <c r="AR162" s="3">
        <v>1</v>
      </c>
      <c r="AS162" s="3">
        <v>0</v>
      </c>
      <c r="AT162" s="3">
        <v>0</v>
      </c>
      <c r="AU162" s="3">
        <v>0</v>
      </c>
      <c r="AV162" s="3">
        <v>0</v>
      </c>
      <c r="AW162" s="3">
        <v>0</v>
      </c>
      <c r="AX162" s="3">
        <v>0</v>
      </c>
      <c r="AY162" s="3">
        <v>0</v>
      </c>
      <c r="AZ162" s="3">
        <v>0</v>
      </c>
      <c r="BA162" s="16">
        <f t="shared" si="48"/>
        <v>10</v>
      </c>
      <c r="BB162" s="17">
        <f t="shared" si="49"/>
        <v>0.2</v>
      </c>
      <c r="BC162" s="17" t="str">
        <f t="shared" si="50"/>
        <v>Nepatenkinamas</v>
      </c>
      <c r="BD162" s="16">
        <f t="shared" si="51"/>
        <v>6</v>
      </c>
      <c r="BE162" s="17">
        <f t="shared" si="52"/>
        <v>0.3</v>
      </c>
      <c r="BF162" s="16">
        <f t="shared" si="53"/>
        <v>1</v>
      </c>
      <c r="BG162" s="17">
        <f t="shared" si="54"/>
        <v>0.125</v>
      </c>
      <c r="BH162" s="16">
        <f t="shared" si="55"/>
        <v>3</v>
      </c>
      <c r="BI162" s="17">
        <f t="shared" si="56"/>
        <v>0.13636363636363635</v>
      </c>
      <c r="BJ162" s="16">
        <f t="shared" si="57"/>
        <v>4</v>
      </c>
      <c r="BK162" s="17">
        <f t="shared" si="58"/>
        <v>0.26666666666666666</v>
      </c>
      <c r="BL162" s="16">
        <f t="shared" si="59"/>
        <v>6</v>
      </c>
      <c r="BM162" s="17">
        <f t="shared" si="60"/>
        <v>0.23076923076923078</v>
      </c>
      <c r="BN162" s="16">
        <f t="shared" si="61"/>
        <v>0</v>
      </c>
      <c r="BO162" s="17">
        <f t="shared" si="62"/>
        <v>0</v>
      </c>
      <c r="BP162" s="16">
        <f t="shared" si="63"/>
        <v>1</v>
      </c>
    </row>
    <row r="163" spans="1:68">
      <c r="A163" s="68" t="s">
        <v>439</v>
      </c>
      <c r="B163" s="69">
        <v>808611</v>
      </c>
      <c r="C163" s="69">
        <v>11</v>
      </c>
      <c r="D163" s="70" t="s">
        <v>99</v>
      </c>
      <c r="E163" s="70" t="s">
        <v>454</v>
      </c>
      <c r="F163" s="35" t="s">
        <v>32</v>
      </c>
      <c r="G163" s="35"/>
      <c r="H163" s="35"/>
      <c r="I163" s="35"/>
      <c r="J163" s="3">
        <v>1</v>
      </c>
      <c r="K163" s="3">
        <v>1</v>
      </c>
      <c r="L163" s="3">
        <v>1</v>
      </c>
      <c r="M163" s="3">
        <v>1</v>
      </c>
      <c r="N163" s="3">
        <v>0</v>
      </c>
      <c r="O163" s="3">
        <v>1</v>
      </c>
      <c r="P163" s="3">
        <v>1</v>
      </c>
      <c r="Q163" s="3">
        <v>1</v>
      </c>
      <c r="R163" s="3">
        <v>0</v>
      </c>
      <c r="S163" s="3">
        <v>0</v>
      </c>
      <c r="T163" s="3">
        <v>0</v>
      </c>
      <c r="U163" s="3">
        <v>1</v>
      </c>
      <c r="V163" s="3">
        <v>2</v>
      </c>
      <c r="W163" s="3">
        <v>0</v>
      </c>
      <c r="X163" s="3">
        <v>0</v>
      </c>
      <c r="Y163" s="3">
        <v>0</v>
      </c>
      <c r="Z163" s="3">
        <v>1</v>
      </c>
      <c r="AA163" s="3">
        <v>0</v>
      </c>
      <c r="AB163" s="3">
        <v>0</v>
      </c>
      <c r="AC163" s="3">
        <v>1</v>
      </c>
      <c r="AD163" s="3">
        <v>0</v>
      </c>
      <c r="AE163" s="3">
        <v>0</v>
      </c>
      <c r="AF163" s="3">
        <v>0</v>
      </c>
      <c r="AG163" s="3">
        <v>0</v>
      </c>
      <c r="AH163" s="3">
        <v>0</v>
      </c>
      <c r="AI163" s="3">
        <v>0</v>
      </c>
      <c r="AJ163" s="3">
        <v>0</v>
      </c>
      <c r="AK163" s="3">
        <v>0</v>
      </c>
      <c r="AL163" s="3">
        <v>0</v>
      </c>
      <c r="AM163" s="3">
        <v>0</v>
      </c>
      <c r="AN163" s="3">
        <v>0</v>
      </c>
      <c r="AO163" s="3">
        <v>0</v>
      </c>
      <c r="AP163" s="3">
        <v>0</v>
      </c>
      <c r="AQ163" s="3">
        <v>0</v>
      </c>
      <c r="AR163" s="3">
        <v>0</v>
      </c>
      <c r="AS163" s="3">
        <v>0</v>
      </c>
      <c r="AT163" s="3">
        <v>0</v>
      </c>
      <c r="AU163" s="3">
        <v>0</v>
      </c>
      <c r="AV163" s="3">
        <v>0</v>
      </c>
      <c r="AW163" s="3">
        <v>1</v>
      </c>
      <c r="AX163" s="3">
        <v>0</v>
      </c>
      <c r="AY163" s="3">
        <v>0</v>
      </c>
      <c r="AZ163" s="3">
        <v>0</v>
      </c>
      <c r="BA163" s="16">
        <f t="shared" si="48"/>
        <v>13</v>
      </c>
      <c r="BB163" s="17">
        <f t="shared" si="49"/>
        <v>0.26</v>
      </c>
      <c r="BC163" s="17" t="str">
        <f t="shared" si="50"/>
        <v>Patenkinamas</v>
      </c>
      <c r="BD163" s="16">
        <f t="shared" si="51"/>
        <v>7</v>
      </c>
      <c r="BE163" s="17">
        <f t="shared" si="52"/>
        <v>0.35</v>
      </c>
      <c r="BF163" s="16">
        <f t="shared" si="53"/>
        <v>4</v>
      </c>
      <c r="BG163" s="17">
        <f t="shared" si="54"/>
        <v>0.5</v>
      </c>
      <c r="BH163" s="16">
        <f t="shared" si="55"/>
        <v>2</v>
      </c>
      <c r="BI163" s="17">
        <f t="shared" si="56"/>
        <v>9.0909090909090912E-2</v>
      </c>
      <c r="BJ163" s="16">
        <f t="shared" si="57"/>
        <v>7</v>
      </c>
      <c r="BK163" s="17">
        <f t="shared" si="58"/>
        <v>0.46666666666666667</v>
      </c>
      <c r="BL163" s="16">
        <f t="shared" si="59"/>
        <v>5</v>
      </c>
      <c r="BM163" s="17">
        <f t="shared" si="60"/>
        <v>0.19230769230769232</v>
      </c>
      <c r="BN163" s="16">
        <f t="shared" si="61"/>
        <v>1</v>
      </c>
      <c r="BO163" s="17">
        <f t="shared" si="62"/>
        <v>0.1111111111111111</v>
      </c>
      <c r="BP163" s="16">
        <f t="shared" si="63"/>
        <v>2</v>
      </c>
    </row>
    <row r="164" spans="1:68">
      <c r="A164" s="68" t="s">
        <v>439</v>
      </c>
      <c r="B164" s="69">
        <v>808612</v>
      </c>
      <c r="C164" s="69">
        <v>12</v>
      </c>
      <c r="D164" s="70" t="s">
        <v>120</v>
      </c>
      <c r="E164" s="70" t="s">
        <v>455</v>
      </c>
      <c r="F164" s="35" t="s">
        <v>36</v>
      </c>
      <c r="G164" s="35"/>
      <c r="H164" s="35"/>
      <c r="I164" s="35"/>
      <c r="J164" s="3">
        <v>1</v>
      </c>
      <c r="K164" s="3">
        <v>1</v>
      </c>
      <c r="L164" s="3">
        <v>1</v>
      </c>
      <c r="M164" s="3">
        <v>1</v>
      </c>
      <c r="N164" s="3">
        <v>1</v>
      </c>
      <c r="O164" s="3">
        <v>1</v>
      </c>
      <c r="P164" s="3">
        <v>0</v>
      </c>
      <c r="Q164" s="3">
        <v>1</v>
      </c>
      <c r="R164" s="3">
        <v>0</v>
      </c>
      <c r="S164" s="3">
        <v>0</v>
      </c>
      <c r="T164" s="3">
        <v>1</v>
      </c>
      <c r="U164" s="3">
        <v>0</v>
      </c>
      <c r="V164" s="3">
        <v>2</v>
      </c>
      <c r="W164" s="3">
        <v>0</v>
      </c>
      <c r="X164" s="3">
        <v>0</v>
      </c>
      <c r="Y164" s="3">
        <v>1</v>
      </c>
      <c r="Z164" s="3">
        <v>0</v>
      </c>
      <c r="AA164" s="3">
        <v>0</v>
      </c>
      <c r="AB164" s="3">
        <v>0</v>
      </c>
      <c r="AC164" s="3">
        <v>0</v>
      </c>
      <c r="AD164" s="3">
        <v>1</v>
      </c>
      <c r="AE164" s="3">
        <v>1</v>
      </c>
      <c r="AF164" s="3">
        <v>1</v>
      </c>
      <c r="AG164" s="3">
        <v>1</v>
      </c>
      <c r="AH164" s="3">
        <v>1</v>
      </c>
      <c r="AI164" s="3">
        <v>1</v>
      </c>
      <c r="AJ164" s="3">
        <v>2</v>
      </c>
      <c r="AK164" s="3">
        <v>1</v>
      </c>
      <c r="AL164" s="3">
        <v>1</v>
      </c>
      <c r="AM164" s="3">
        <v>1</v>
      </c>
      <c r="AN164" s="3">
        <v>0</v>
      </c>
      <c r="AO164" s="3">
        <v>0</v>
      </c>
      <c r="AP164" s="3">
        <v>0</v>
      </c>
      <c r="AQ164" s="3">
        <v>0</v>
      </c>
      <c r="AR164" s="3">
        <v>0</v>
      </c>
      <c r="AS164" s="3">
        <v>0</v>
      </c>
      <c r="AT164" s="3">
        <v>0</v>
      </c>
      <c r="AU164" s="3">
        <v>0</v>
      </c>
      <c r="AV164" s="3">
        <v>0</v>
      </c>
      <c r="AW164" s="3">
        <v>0</v>
      </c>
      <c r="AX164" s="3">
        <v>0</v>
      </c>
      <c r="AY164" s="3">
        <v>0</v>
      </c>
      <c r="AZ164" s="3">
        <v>0</v>
      </c>
      <c r="BA164" s="16">
        <f t="shared" si="48"/>
        <v>22</v>
      </c>
      <c r="BB164" s="17">
        <f t="shared" si="49"/>
        <v>0.44</v>
      </c>
      <c r="BC164" s="17" t="str">
        <f t="shared" si="50"/>
        <v>Patenkinamas</v>
      </c>
      <c r="BD164" s="16">
        <f t="shared" si="51"/>
        <v>12</v>
      </c>
      <c r="BE164" s="17">
        <f t="shared" si="52"/>
        <v>0.6</v>
      </c>
      <c r="BF164" s="16">
        <f t="shared" si="53"/>
        <v>4</v>
      </c>
      <c r="BG164" s="17">
        <f t="shared" si="54"/>
        <v>0.5</v>
      </c>
      <c r="BH164" s="16">
        <f t="shared" si="55"/>
        <v>6</v>
      </c>
      <c r="BI164" s="17">
        <f t="shared" si="56"/>
        <v>0.27272727272727271</v>
      </c>
      <c r="BJ164" s="16">
        <f t="shared" si="57"/>
        <v>9</v>
      </c>
      <c r="BK164" s="17">
        <f t="shared" si="58"/>
        <v>0.6</v>
      </c>
      <c r="BL164" s="16">
        <f t="shared" si="59"/>
        <v>12</v>
      </c>
      <c r="BM164" s="17">
        <f t="shared" si="60"/>
        <v>0.46153846153846156</v>
      </c>
      <c r="BN164" s="16">
        <f t="shared" si="61"/>
        <v>1</v>
      </c>
      <c r="BO164" s="17">
        <f t="shared" si="62"/>
        <v>0.1111111111111111</v>
      </c>
      <c r="BP164" s="16">
        <f t="shared" si="63"/>
        <v>4</v>
      </c>
    </row>
    <row r="165" spans="1:68">
      <c r="A165" s="68" t="s">
        <v>439</v>
      </c>
      <c r="B165" s="69">
        <v>808613</v>
      </c>
      <c r="C165" s="69">
        <v>13</v>
      </c>
      <c r="D165" s="70" t="s">
        <v>259</v>
      </c>
      <c r="E165" s="70" t="s">
        <v>456</v>
      </c>
      <c r="F165" s="35" t="s">
        <v>32</v>
      </c>
      <c r="G165" s="35"/>
      <c r="H165" s="35"/>
      <c r="I165" s="35"/>
      <c r="J165" s="3">
        <v>1</v>
      </c>
      <c r="K165" s="3">
        <v>1</v>
      </c>
      <c r="L165" s="3">
        <v>1</v>
      </c>
      <c r="M165" s="3">
        <v>1</v>
      </c>
      <c r="N165" s="3">
        <v>1</v>
      </c>
      <c r="O165" s="3">
        <v>1</v>
      </c>
      <c r="P165" s="3">
        <v>1</v>
      </c>
      <c r="Q165" s="3">
        <v>1</v>
      </c>
      <c r="R165" s="3">
        <v>1</v>
      </c>
      <c r="S165" s="3">
        <v>1</v>
      </c>
      <c r="T165" s="3">
        <v>1</v>
      </c>
      <c r="U165" s="3">
        <v>1</v>
      </c>
      <c r="V165" s="3">
        <v>0</v>
      </c>
      <c r="W165" s="3">
        <v>1</v>
      </c>
      <c r="X165" s="3">
        <v>1</v>
      </c>
      <c r="Y165" s="3">
        <v>0</v>
      </c>
      <c r="Z165" s="3">
        <v>1</v>
      </c>
      <c r="AA165" s="3">
        <v>0</v>
      </c>
      <c r="AB165" s="3">
        <v>1</v>
      </c>
      <c r="AC165" s="3">
        <v>1</v>
      </c>
      <c r="AD165" s="3">
        <v>1</v>
      </c>
      <c r="AE165" s="3">
        <v>0</v>
      </c>
      <c r="AF165" s="3">
        <v>0</v>
      </c>
      <c r="AG165" s="3">
        <v>1</v>
      </c>
      <c r="AH165" s="3">
        <v>1</v>
      </c>
      <c r="AI165" s="3">
        <v>1</v>
      </c>
      <c r="AJ165" s="3">
        <v>2</v>
      </c>
      <c r="AK165" s="3">
        <v>1</v>
      </c>
      <c r="AL165" s="3">
        <v>1</v>
      </c>
      <c r="AM165" s="3">
        <v>1</v>
      </c>
      <c r="AN165" s="3">
        <v>1</v>
      </c>
      <c r="AO165" s="3">
        <v>0</v>
      </c>
      <c r="AP165" s="3">
        <v>2</v>
      </c>
      <c r="AQ165" s="3">
        <v>0</v>
      </c>
      <c r="AR165" s="3">
        <v>1</v>
      </c>
      <c r="AS165" s="3">
        <v>1</v>
      </c>
      <c r="AT165" s="3">
        <v>0</v>
      </c>
      <c r="AU165" s="3">
        <v>2</v>
      </c>
      <c r="AV165" s="3">
        <v>2</v>
      </c>
      <c r="AW165" s="3">
        <v>0</v>
      </c>
      <c r="AX165" s="3">
        <v>0</v>
      </c>
      <c r="AY165" s="3">
        <v>1</v>
      </c>
      <c r="AZ165" s="3">
        <v>1</v>
      </c>
      <c r="BA165" s="16">
        <f t="shared" si="48"/>
        <v>37</v>
      </c>
      <c r="BB165" s="17">
        <f t="shared" si="49"/>
        <v>0.74</v>
      </c>
      <c r="BC165" s="17" t="str">
        <f t="shared" si="50"/>
        <v>Pagrindinis</v>
      </c>
      <c r="BD165" s="16">
        <f t="shared" si="51"/>
        <v>15</v>
      </c>
      <c r="BE165" s="17">
        <f t="shared" si="52"/>
        <v>0.75</v>
      </c>
      <c r="BF165" s="16">
        <f t="shared" si="53"/>
        <v>6</v>
      </c>
      <c r="BG165" s="17">
        <f t="shared" si="54"/>
        <v>0.75</v>
      </c>
      <c r="BH165" s="16">
        <f t="shared" si="55"/>
        <v>16</v>
      </c>
      <c r="BI165" s="17">
        <f t="shared" si="56"/>
        <v>0.72727272727272729</v>
      </c>
      <c r="BJ165" s="16">
        <f t="shared" si="57"/>
        <v>11</v>
      </c>
      <c r="BK165" s="17">
        <f t="shared" si="58"/>
        <v>0.73333333333333328</v>
      </c>
      <c r="BL165" s="16">
        <f t="shared" si="59"/>
        <v>20</v>
      </c>
      <c r="BM165" s="17">
        <f t="shared" si="60"/>
        <v>0.76923076923076927</v>
      </c>
      <c r="BN165" s="16">
        <f t="shared" si="61"/>
        <v>6</v>
      </c>
      <c r="BO165" s="17">
        <f t="shared" si="62"/>
        <v>0.66666666666666663</v>
      </c>
      <c r="BP165" s="16">
        <f t="shared" si="63"/>
        <v>9</v>
      </c>
    </row>
    <row r="166" spans="1:68">
      <c r="A166" s="68" t="s">
        <v>439</v>
      </c>
      <c r="B166" s="69">
        <v>808614</v>
      </c>
      <c r="C166" s="69">
        <v>14</v>
      </c>
      <c r="D166" s="70" t="s">
        <v>457</v>
      </c>
      <c r="E166" s="70" t="s">
        <v>458</v>
      </c>
      <c r="F166" s="35" t="s">
        <v>36</v>
      </c>
      <c r="G166" s="35"/>
      <c r="H166" s="35"/>
      <c r="I166" s="35"/>
      <c r="J166" s="3">
        <v>1</v>
      </c>
      <c r="K166" s="3">
        <v>1</v>
      </c>
      <c r="L166" s="3">
        <v>0</v>
      </c>
      <c r="M166" s="3">
        <v>1</v>
      </c>
      <c r="N166" s="3">
        <v>0</v>
      </c>
      <c r="O166" s="3">
        <v>1</v>
      </c>
      <c r="P166" s="3">
        <v>0</v>
      </c>
      <c r="Q166" s="3">
        <v>0</v>
      </c>
      <c r="R166" s="3">
        <v>1</v>
      </c>
      <c r="S166" s="3">
        <v>1</v>
      </c>
      <c r="T166" s="3">
        <v>0</v>
      </c>
      <c r="U166" s="3">
        <v>0</v>
      </c>
      <c r="V166" s="3">
        <v>2</v>
      </c>
      <c r="W166" s="3">
        <v>1</v>
      </c>
      <c r="X166" s="3">
        <v>0</v>
      </c>
      <c r="Y166" s="3">
        <v>1</v>
      </c>
      <c r="Z166" s="3">
        <v>1</v>
      </c>
      <c r="AA166" s="3">
        <v>0</v>
      </c>
      <c r="AB166" s="3">
        <v>0</v>
      </c>
      <c r="AC166" s="3">
        <v>1</v>
      </c>
      <c r="AD166" s="3">
        <v>1</v>
      </c>
      <c r="AE166" s="3">
        <v>1</v>
      </c>
      <c r="AF166" s="3">
        <v>0</v>
      </c>
      <c r="AG166" s="3">
        <v>1</v>
      </c>
      <c r="AH166" s="3">
        <v>1</v>
      </c>
      <c r="AI166" s="3">
        <v>1</v>
      </c>
      <c r="AJ166" s="3">
        <v>2</v>
      </c>
      <c r="AK166" s="3">
        <v>1</v>
      </c>
      <c r="AL166" s="3">
        <v>1</v>
      </c>
      <c r="AM166" s="3">
        <v>1</v>
      </c>
      <c r="AN166" s="3">
        <v>0</v>
      </c>
      <c r="AO166" s="3">
        <v>1</v>
      </c>
      <c r="AP166" s="3">
        <v>1</v>
      </c>
      <c r="AQ166" s="3">
        <v>0</v>
      </c>
      <c r="AR166" s="3">
        <v>1</v>
      </c>
      <c r="AS166" s="3">
        <v>0</v>
      </c>
      <c r="AT166" s="3">
        <v>0</v>
      </c>
      <c r="AU166" s="3">
        <v>0</v>
      </c>
      <c r="AV166" s="3">
        <v>1</v>
      </c>
      <c r="AW166" s="3">
        <v>0</v>
      </c>
      <c r="AX166" s="3">
        <v>0</v>
      </c>
      <c r="AY166" s="3">
        <v>1</v>
      </c>
      <c r="AZ166" s="3">
        <v>2</v>
      </c>
      <c r="BA166" s="16">
        <f t="shared" si="48"/>
        <v>29</v>
      </c>
      <c r="BB166" s="17">
        <f t="shared" si="49"/>
        <v>0.57999999999999996</v>
      </c>
      <c r="BC166" s="17" t="str">
        <f t="shared" si="50"/>
        <v>Pagrindinis</v>
      </c>
      <c r="BD166" s="16">
        <f t="shared" si="51"/>
        <v>13</v>
      </c>
      <c r="BE166" s="17">
        <f t="shared" si="52"/>
        <v>0.65</v>
      </c>
      <c r="BF166" s="16">
        <f t="shared" si="53"/>
        <v>4</v>
      </c>
      <c r="BG166" s="17">
        <f t="shared" si="54"/>
        <v>0.5</v>
      </c>
      <c r="BH166" s="16">
        <f t="shared" si="55"/>
        <v>12</v>
      </c>
      <c r="BI166" s="17">
        <f t="shared" si="56"/>
        <v>0.54545454545454541</v>
      </c>
      <c r="BJ166" s="16">
        <f t="shared" si="57"/>
        <v>7</v>
      </c>
      <c r="BK166" s="17">
        <f t="shared" si="58"/>
        <v>0.46666666666666667</v>
      </c>
      <c r="BL166" s="16">
        <f t="shared" si="59"/>
        <v>16</v>
      </c>
      <c r="BM166" s="17">
        <f t="shared" si="60"/>
        <v>0.61538461538461542</v>
      </c>
      <c r="BN166" s="16">
        <f t="shared" si="61"/>
        <v>6</v>
      </c>
      <c r="BO166" s="17">
        <f t="shared" si="62"/>
        <v>0.66666666666666663</v>
      </c>
      <c r="BP166" s="16">
        <f t="shared" si="63"/>
        <v>6</v>
      </c>
    </row>
    <row r="167" spans="1:68">
      <c r="A167" s="68" t="s">
        <v>439</v>
      </c>
      <c r="B167" s="69">
        <v>808615</v>
      </c>
      <c r="C167" s="69">
        <v>15</v>
      </c>
      <c r="D167" s="70" t="s">
        <v>259</v>
      </c>
      <c r="E167" s="70" t="s">
        <v>459</v>
      </c>
      <c r="F167" s="35" t="s">
        <v>32</v>
      </c>
      <c r="G167" s="35"/>
      <c r="H167" s="35"/>
      <c r="I167" s="35"/>
      <c r="J167" s="3">
        <v>1</v>
      </c>
      <c r="K167" s="3">
        <v>1</v>
      </c>
      <c r="L167" s="3">
        <v>1</v>
      </c>
      <c r="M167" s="3">
        <v>0</v>
      </c>
      <c r="N167" s="3">
        <v>1</v>
      </c>
      <c r="O167" s="3">
        <v>1</v>
      </c>
      <c r="P167" s="3">
        <v>1</v>
      </c>
      <c r="Q167" s="3">
        <v>1</v>
      </c>
      <c r="R167" s="3">
        <v>1</v>
      </c>
      <c r="S167" s="3">
        <v>1</v>
      </c>
      <c r="T167" s="3">
        <v>0</v>
      </c>
      <c r="U167" s="3">
        <v>0</v>
      </c>
      <c r="V167" s="3">
        <v>2</v>
      </c>
      <c r="W167" s="3">
        <v>1</v>
      </c>
      <c r="X167" s="3">
        <v>1</v>
      </c>
      <c r="Y167" s="3">
        <v>1</v>
      </c>
      <c r="Z167" s="3">
        <v>1</v>
      </c>
      <c r="AA167" s="3">
        <v>0</v>
      </c>
      <c r="AB167" s="3">
        <v>0</v>
      </c>
      <c r="AC167" s="3">
        <v>1</v>
      </c>
      <c r="AD167" s="3">
        <v>0</v>
      </c>
      <c r="AE167" s="3">
        <v>0</v>
      </c>
      <c r="AF167" s="3">
        <v>0</v>
      </c>
      <c r="AG167" s="3">
        <v>0</v>
      </c>
      <c r="AH167" s="3">
        <v>1</v>
      </c>
      <c r="AI167" s="3">
        <v>0</v>
      </c>
      <c r="AJ167" s="3">
        <v>2</v>
      </c>
      <c r="AK167" s="3">
        <v>1</v>
      </c>
      <c r="AL167" s="3">
        <v>1</v>
      </c>
      <c r="AM167" s="3">
        <v>1</v>
      </c>
      <c r="AN167" s="3">
        <v>1</v>
      </c>
      <c r="AO167" s="3">
        <v>0</v>
      </c>
      <c r="AP167" s="3">
        <v>2</v>
      </c>
      <c r="AQ167" s="3">
        <v>1</v>
      </c>
      <c r="AR167" s="3">
        <v>1</v>
      </c>
      <c r="AS167" s="3">
        <v>0</v>
      </c>
      <c r="AT167" s="3">
        <v>1</v>
      </c>
      <c r="AU167" s="3">
        <v>0</v>
      </c>
      <c r="AV167" s="3">
        <v>0</v>
      </c>
      <c r="AW167" s="3">
        <v>0</v>
      </c>
      <c r="AX167" s="3">
        <v>0</v>
      </c>
      <c r="AY167" s="3">
        <v>0</v>
      </c>
      <c r="AZ167" s="3">
        <v>0</v>
      </c>
      <c r="BA167" s="16">
        <f t="shared" si="48"/>
        <v>28</v>
      </c>
      <c r="BB167" s="17">
        <f t="shared" si="49"/>
        <v>0.56000000000000005</v>
      </c>
      <c r="BC167" s="17" t="str">
        <f t="shared" si="50"/>
        <v>Pagrindinis</v>
      </c>
      <c r="BD167" s="16">
        <f t="shared" si="51"/>
        <v>13</v>
      </c>
      <c r="BE167" s="17">
        <f t="shared" si="52"/>
        <v>0.65</v>
      </c>
      <c r="BF167" s="16">
        <f t="shared" si="53"/>
        <v>5</v>
      </c>
      <c r="BG167" s="17">
        <f t="shared" si="54"/>
        <v>0.625</v>
      </c>
      <c r="BH167" s="16">
        <f t="shared" si="55"/>
        <v>10</v>
      </c>
      <c r="BI167" s="17">
        <f t="shared" si="56"/>
        <v>0.45454545454545453</v>
      </c>
      <c r="BJ167" s="16">
        <f t="shared" si="57"/>
        <v>10</v>
      </c>
      <c r="BK167" s="17">
        <f t="shared" si="58"/>
        <v>0.66666666666666663</v>
      </c>
      <c r="BL167" s="16">
        <f t="shared" si="59"/>
        <v>16</v>
      </c>
      <c r="BM167" s="17">
        <f t="shared" si="60"/>
        <v>0.61538461538461542</v>
      </c>
      <c r="BN167" s="16">
        <f t="shared" si="61"/>
        <v>2</v>
      </c>
      <c r="BO167" s="17">
        <f t="shared" si="62"/>
        <v>0.22222222222222221</v>
      </c>
      <c r="BP167" s="16">
        <f t="shared" si="63"/>
        <v>6</v>
      </c>
    </row>
    <row r="168" spans="1:68">
      <c r="A168" s="68" t="s">
        <v>439</v>
      </c>
      <c r="B168" s="69">
        <v>808616</v>
      </c>
      <c r="C168" s="69">
        <v>16</v>
      </c>
      <c r="D168" s="70" t="s">
        <v>366</v>
      </c>
      <c r="E168" s="70" t="s">
        <v>460</v>
      </c>
      <c r="F168" s="35" t="s">
        <v>32</v>
      </c>
      <c r="G168" s="35" t="s">
        <v>34</v>
      </c>
      <c r="H168" s="35" t="s">
        <v>34</v>
      </c>
      <c r="I168" s="35"/>
      <c r="J168" s="3">
        <v>1</v>
      </c>
      <c r="K168" s="3">
        <v>1</v>
      </c>
      <c r="L168" s="3">
        <v>1</v>
      </c>
      <c r="M168" s="3">
        <v>1</v>
      </c>
      <c r="N168" s="3">
        <v>1</v>
      </c>
      <c r="O168" s="3">
        <v>1</v>
      </c>
      <c r="P168" s="3">
        <v>1</v>
      </c>
      <c r="Q168" s="3">
        <v>1</v>
      </c>
      <c r="R168" s="3">
        <v>0</v>
      </c>
      <c r="S168" s="3">
        <v>0</v>
      </c>
      <c r="T168" s="3">
        <v>1</v>
      </c>
      <c r="U168" s="3">
        <v>0</v>
      </c>
      <c r="V168" s="3">
        <v>0</v>
      </c>
      <c r="W168" s="3">
        <v>0</v>
      </c>
      <c r="X168" s="3">
        <v>0</v>
      </c>
      <c r="Y168" s="3">
        <v>0</v>
      </c>
      <c r="Z168" s="3">
        <v>0</v>
      </c>
      <c r="AA168" s="3">
        <v>0</v>
      </c>
      <c r="AB168" s="3">
        <v>0</v>
      </c>
      <c r="AC168" s="3">
        <v>0</v>
      </c>
      <c r="AD168" s="3">
        <v>0</v>
      </c>
      <c r="AE168" s="3">
        <v>0</v>
      </c>
      <c r="AF168" s="3">
        <v>1</v>
      </c>
      <c r="AG168" s="3">
        <v>0</v>
      </c>
      <c r="AH168" s="3">
        <v>0</v>
      </c>
      <c r="AI168" s="3">
        <v>0</v>
      </c>
      <c r="AJ168" s="3">
        <v>0</v>
      </c>
      <c r="AK168" s="3">
        <v>0</v>
      </c>
      <c r="AL168" s="3">
        <v>0</v>
      </c>
      <c r="AM168" s="3">
        <v>0</v>
      </c>
      <c r="AN168" s="3">
        <v>0</v>
      </c>
      <c r="AO168" s="3">
        <v>0</v>
      </c>
      <c r="AP168" s="3">
        <v>0</v>
      </c>
      <c r="AQ168" s="3">
        <v>0</v>
      </c>
      <c r="AR168" s="3">
        <v>0</v>
      </c>
      <c r="AS168" s="3">
        <v>0</v>
      </c>
      <c r="AT168" s="3">
        <v>0</v>
      </c>
      <c r="AU168" s="3">
        <v>0</v>
      </c>
      <c r="AV168" s="3">
        <v>0</v>
      </c>
      <c r="AW168" s="3">
        <v>0</v>
      </c>
      <c r="AX168" s="3">
        <v>0</v>
      </c>
      <c r="AY168" s="3">
        <v>0</v>
      </c>
      <c r="AZ168" s="3">
        <v>0</v>
      </c>
      <c r="BA168" s="16">
        <f t="shared" si="48"/>
        <v>10</v>
      </c>
      <c r="BB168" s="17">
        <f t="shared" si="49"/>
        <v>0.2</v>
      </c>
      <c r="BC168" s="17" t="str">
        <f t="shared" si="50"/>
        <v>Nepatenkinamas</v>
      </c>
      <c r="BD168" s="16">
        <f t="shared" si="51"/>
        <v>7</v>
      </c>
      <c r="BE168" s="17">
        <f t="shared" si="52"/>
        <v>0.35</v>
      </c>
      <c r="BF168" s="16">
        <f t="shared" si="53"/>
        <v>3</v>
      </c>
      <c r="BG168" s="17">
        <f t="shared" si="54"/>
        <v>0.375</v>
      </c>
      <c r="BH168" s="16">
        <f t="shared" si="55"/>
        <v>0</v>
      </c>
      <c r="BI168" s="17">
        <f t="shared" si="56"/>
        <v>0</v>
      </c>
      <c r="BJ168" s="16">
        <f t="shared" si="57"/>
        <v>8</v>
      </c>
      <c r="BK168" s="17">
        <f t="shared" si="58"/>
        <v>0.53333333333333333</v>
      </c>
      <c r="BL168" s="16">
        <f t="shared" si="59"/>
        <v>2</v>
      </c>
      <c r="BM168" s="17">
        <f t="shared" si="60"/>
        <v>7.6923076923076927E-2</v>
      </c>
      <c r="BN168" s="16">
        <f t="shared" si="61"/>
        <v>0</v>
      </c>
      <c r="BO168" s="17">
        <f t="shared" si="62"/>
        <v>0</v>
      </c>
      <c r="BP168" s="16">
        <f t="shared" si="63"/>
        <v>1</v>
      </c>
    </row>
    <row r="169" spans="1:68">
      <c r="A169" s="68" t="s">
        <v>439</v>
      </c>
      <c r="B169" s="69">
        <v>808617</v>
      </c>
      <c r="C169" s="69">
        <v>17</v>
      </c>
      <c r="D169" s="70" t="s">
        <v>461</v>
      </c>
      <c r="E169" s="70" t="s">
        <v>462</v>
      </c>
      <c r="F169" s="35" t="s">
        <v>36</v>
      </c>
      <c r="G169" s="35"/>
      <c r="H169" s="35"/>
      <c r="I169" s="35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16" t="str">
        <f t="shared" si="48"/>
        <v>Tuščias</v>
      </c>
      <c r="BB169" s="17" t="str">
        <f t="shared" si="49"/>
        <v>Tuščias</v>
      </c>
      <c r="BC169" s="17" t="str">
        <f t="shared" si="50"/>
        <v>Neatliko</v>
      </c>
      <c r="BD169" s="16" t="str">
        <f t="shared" si="51"/>
        <v>Tuščias</v>
      </c>
      <c r="BE169" s="17" t="str">
        <f t="shared" si="52"/>
        <v>Tuščias</v>
      </c>
      <c r="BF169" s="16" t="str">
        <f t="shared" si="53"/>
        <v>Tuščias</v>
      </c>
      <c r="BG169" s="17" t="str">
        <f t="shared" si="54"/>
        <v>Tuščias</v>
      </c>
      <c r="BH169" s="16" t="str">
        <f t="shared" si="55"/>
        <v>Tuščias</v>
      </c>
      <c r="BI169" s="17" t="str">
        <f t="shared" si="56"/>
        <v>Tuščias</v>
      </c>
      <c r="BJ169" s="16" t="str">
        <f t="shared" si="57"/>
        <v>Tuščias</v>
      </c>
      <c r="BK169" s="17" t="str">
        <f t="shared" si="58"/>
        <v>Tuščias</v>
      </c>
      <c r="BL169" s="16" t="str">
        <f t="shared" si="59"/>
        <v>Tuščias</v>
      </c>
      <c r="BM169" s="17" t="str">
        <f t="shared" si="60"/>
        <v>Tuščias</v>
      </c>
      <c r="BN169" s="16" t="str">
        <f t="shared" si="61"/>
        <v>Tuščias</v>
      </c>
      <c r="BO169" s="17" t="str">
        <f t="shared" si="62"/>
        <v>Tuščias</v>
      </c>
      <c r="BP169" s="16" t="str">
        <f t="shared" si="63"/>
        <v>Tuščias</v>
      </c>
    </row>
    <row r="170" spans="1:68">
      <c r="A170" s="68" t="s">
        <v>439</v>
      </c>
      <c r="B170" s="69">
        <v>808618</v>
      </c>
      <c r="C170" s="69">
        <v>18</v>
      </c>
      <c r="D170" s="70" t="s">
        <v>223</v>
      </c>
      <c r="E170" s="70" t="s">
        <v>463</v>
      </c>
      <c r="F170" s="35" t="s">
        <v>32</v>
      </c>
      <c r="G170" s="35"/>
      <c r="H170" s="35"/>
      <c r="I170" s="35"/>
      <c r="J170" s="3">
        <v>1</v>
      </c>
      <c r="K170" s="3">
        <v>1</v>
      </c>
      <c r="L170" s="3">
        <v>0</v>
      </c>
      <c r="M170" s="3">
        <v>1</v>
      </c>
      <c r="N170" s="3">
        <v>0</v>
      </c>
      <c r="O170" s="3">
        <v>0</v>
      </c>
      <c r="P170" s="3">
        <v>1</v>
      </c>
      <c r="Q170" s="3">
        <v>0</v>
      </c>
      <c r="R170" s="3">
        <v>0</v>
      </c>
      <c r="S170" s="3">
        <v>0</v>
      </c>
      <c r="T170" s="3">
        <v>0</v>
      </c>
      <c r="U170" s="3">
        <v>0</v>
      </c>
      <c r="V170" s="3">
        <v>0</v>
      </c>
      <c r="W170" s="3">
        <v>0</v>
      </c>
      <c r="X170" s="3">
        <v>0</v>
      </c>
      <c r="Y170" s="3">
        <v>0</v>
      </c>
      <c r="Z170" s="3">
        <v>1</v>
      </c>
      <c r="AA170" s="3">
        <v>0</v>
      </c>
      <c r="AB170" s="3">
        <v>0</v>
      </c>
      <c r="AC170" s="3">
        <v>0</v>
      </c>
      <c r="AD170" s="3">
        <v>0</v>
      </c>
      <c r="AE170" s="3">
        <v>1</v>
      </c>
      <c r="AF170" s="3">
        <v>0</v>
      </c>
      <c r="AG170" s="3">
        <v>0</v>
      </c>
      <c r="AH170" s="3">
        <v>0</v>
      </c>
      <c r="AI170" s="3">
        <v>0</v>
      </c>
      <c r="AJ170" s="3">
        <v>1</v>
      </c>
      <c r="AK170" s="3">
        <v>0</v>
      </c>
      <c r="AL170" s="3">
        <v>0</v>
      </c>
      <c r="AM170" s="3">
        <v>0</v>
      </c>
      <c r="AN170" s="3">
        <v>0</v>
      </c>
      <c r="AO170" s="3">
        <v>0</v>
      </c>
      <c r="AP170" s="3">
        <v>1</v>
      </c>
      <c r="AQ170" s="3">
        <v>0</v>
      </c>
      <c r="AR170" s="3">
        <v>0</v>
      </c>
      <c r="AS170" s="3">
        <v>0</v>
      </c>
      <c r="AT170" s="3">
        <v>0</v>
      </c>
      <c r="AU170" s="3">
        <v>0</v>
      </c>
      <c r="AV170" s="3">
        <v>0</v>
      </c>
      <c r="AW170" s="3">
        <v>0</v>
      </c>
      <c r="AX170" s="3">
        <v>0</v>
      </c>
      <c r="AY170" s="3">
        <v>0</v>
      </c>
      <c r="AZ170" s="3">
        <v>0</v>
      </c>
      <c r="BA170" s="16">
        <f t="shared" si="48"/>
        <v>8</v>
      </c>
      <c r="BB170" s="17">
        <f t="shared" si="49"/>
        <v>0.16</v>
      </c>
      <c r="BC170" s="17" t="str">
        <f t="shared" si="50"/>
        <v>Nepatenkinamas</v>
      </c>
      <c r="BD170" s="16">
        <f t="shared" si="51"/>
        <v>4</v>
      </c>
      <c r="BE170" s="17">
        <f t="shared" si="52"/>
        <v>0.2</v>
      </c>
      <c r="BF170" s="16">
        <f t="shared" si="53"/>
        <v>3</v>
      </c>
      <c r="BG170" s="17">
        <f t="shared" si="54"/>
        <v>0.375</v>
      </c>
      <c r="BH170" s="16">
        <f t="shared" si="55"/>
        <v>1</v>
      </c>
      <c r="BI170" s="17">
        <f t="shared" si="56"/>
        <v>4.5454545454545456E-2</v>
      </c>
      <c r="BJ170" s="16">
        <f t="shared" si="57"/>
        <v>4</v>
      </c>
      <c r="BK170" s="17">
        <f t="shared" si="58"/>
        <v>0.26666666666666666</v>
      </c>
      <c r="BL170" s="16">
        <f t="shared" si="59"/>
        <v>4</v>
      </c>
      <c r="BM170" s="17">
        <f t="shared" si="60"/>
        <v>0.15384615384615385</v>
      </c>
      <c r="BN170" s="16">
        <f t="shared" si="61"/>
        <v>0</v>
      </c>
      <c r="BO170" s="17">
        <f t="shared" si="62"/>
        <v>0</v>
      </c>
      <c r="BP170" s="16">
        <f t="shared" si="63"/>
        <v>1</v>
      </c>
    </row>
    <row r="171" spans="1:68">
      <c r="A171" s="68" t="s">
        <v>439</v>
      </c>
      <c r="B171" s="69">
        <v>808619</v>
      </c>
      <c r="C171" s="69">
        <v>19</v>
      </c>
      <c r="D171" s="70" t="s">
        <v>441</v>
      </c>
      <c r="E171" s="70" t="s">
        <v>464</v>
      </c>
      <c r="F171" s="35" t="s">
        <v>32</v>
      </c>
      <c r="G171" s="35"/>
      <c r="H171" s="35"/>
      <c r="I171" s="35"/>
      <c r="J171" s="3">
        <v>0</v>
      </c>
      <c r="K171" s="3">
        <v>1</v>
      </c>
      <c r="L171" s="3">
        <v>0</v>
      </c>
      <c r="M171" s="3">
        <v>1</v>
      </c>
      <c r="N171" s="3">
        <v>0</v>
      </c>
      <c r="O171" s="3">
        <v>1</v>
      </c>
      <c r="P171" s="3">
        <v>1</v>
      </c>
      <c r="Q171" s="3">
        <v>0</v>
      </c>
      <c r="R171" s="3">
        <v>0</v>
      </c>
      <c r="S171" s="3">
        <v>1</v>
      </c>
      <c r="T171" s="3">
        <v>0</v>
      </c>
      <c r="U171" s="3">
        <v>1</v>
      </c>
      <c r="V171" s="3">
        <v>2</v>
      </c>
      <c r="W171" s="3">
        <v>0</v>
      </c>
      <c r="X171" s="3">
        <v>0</v>
      </c>
      <c r="Y171" s="3">
        <v>0</v>
      </c>
      <c r="Z171" s="3">
        <v>1</v>
      </c>
      <c r="AA171" s="3">
        <v>0</v>
      </c>
      <c r="AB171" s="3">
        <v>0</v>
      </c>
      <c r="AC171" s="3">
        <v>0</v>
      </c>
      <c r="AD171" s="3">
        <v>1</v>
      </c>
      <c r="AE171" s="3">
        <v>1</v>
      </c>
      <c r="AF171" s="3">
        <v>1</v>
      </c>
      <c r="AG171" s="3">
        <v>0</v>
      </c>
      <c r="AH171" s="3">
        <v>0</v>
      </c>
      <c r="AI171" s="3">
        <v>0</v>
      </c>
      <c r="AJ171" s="3">
        <v>1</v>
      </c>
      <c r="AK171" s="3">
        <v>1</v>
      </c>
      <c r="AL171" s="3">
        <v>0</v>
      </c>
      <c r="AM171" s="3">
        <v>0</v>
      </c>
      <c r="AN171" s="3">
        <v>1</v>
      </c>
      <c r="AO171" s="3">
        <v>1</v>
      </c>
      <c r="AP171" s="3">
        <v>2</v>
      </c>
      <c r="AQ171" s="3">
        <v>0</v>
      </c>
      <c r="AR171" s="3">
        <v>0</v>
      </c>
      <c r="AS171" s="3">
        <v>1</v>
      </c>
      <c r="AT171" s="3">
        <v>0</v>
      </c>
      <c r="AU171" s="3">
        <v>2</v>
      </c>
      <c r="AV171" s="3">
        <v>1</v>
      </c>
      <c r="AW171" s="3">
        <v>0</v>
      </c>
      <c r="AX171" s="3">
        <v>0</v>
      </c>
      <c r="AY171" s="3">
        <v>0</v>
      </c>
      <c r="AZ171" s="3">
        <v>1</v>
      </c>
      <c r="BA171" s="16">
        <f t="shared" si="48"/>
        <v>23</v>
      </c>
      <c r="BB171" s="17">
        <f t="shared" si="49"/>
        <v>0.46</v>
      </c>
      <c r="BC171" s="17" t="str">
        <f t="shared" si="50"/>
        <v>Patenkinamas</v>
      </c>
      <c r="BD171" s="16">
        <f t="shared" si="51"/>
        <v>8</v>
      </c>
      <c r="BE171" s="17">
        <f t="shared" si="52"/>
        <v>0.4</v>
      </c>
      <c r="BF171" s="16">
        <f t="shared" si="53"/>
        <v>5</v>
      </c>
      <c r="BG171" s="17">
        <f t="shared" si="54"/>
        <v>0.625</v>
      </c>
      <c r="BH171" s="16">
        <f t="shared" si="55"/>
        <v>10</v>
      </c>
      <c r="BI171" s="17">
        <f t="shared" si="56"/>
        <v>0.45454545454545453</v>
      </c>
      <c r="BJ171" s="16">
        <f t="shared" si="57"/>
        <v>6</v>
      </c>
      <c r="BK171" s="17">
        <f t="shared" si="58"/>
        <v>0.4</v>
      </c>
      <c r="BL171" s="16">
        <f t="shared" si="59"/>
        <v>14</v>
      </c>
      <c r="BM171" s="17">
        <f t="shared" si="60"/>
        <v>0.53846153846153844</v>
      </c>
      <c r="BN171" s="16">
        <f t="shared" si="61"/>
        <v>3</v>
      </c>
      <c r="BO171" s="17">
        <f t="shared" si="62"/>
        <v>0.33333333333333331</v>
      </c>
      <c r="BP171" s="16">
        <f t="shared" si="63"/>
        <v>4</v>
      </c>
    </row>
    <row r="172" spans="1:68">
      <c r="A172" s="68" t="s">
        <v>439</v>
      </c>
      <c r="B172" s="69">
        <v>808620</v>
      </c>
      <c r="C172" s="69">
        <v>20</v>
      </c>
      <c r="D172" s="70" t="s">
        <v>38</v>
      </c>
      <c r="E172" s="70" t="s">
        <v>465</v>
      </c>
      <c r="F172" s="35" t="s">
        <v>32</v>
      </c>
      <c r="G172" s="35"/>
      <c r="H172" s="35"/>
      <c r="I172" s="35"/>
      <c r="J172" s="3">
        <v>1</v>
      </c>
      <c r="K172" s="3">
        <v>1</v>
      </c>
      <c r="L172" s="3">
        <v>0</v>
      </c>
      <c r="M172" s="3">
        <v>1</v>
      </c>
      <c r="N172" s="3">
        <v>1</v>
      </c>
      <c r="O172" s="3">
        <v>1</v>
      </c>
      <c r="P172" s="3">
        <v>0</v>
      </c>
      <c r="Q172" s="3">
        <v>1</v>
      </c>
      <c r="R172" s="3">
        <v>0</v>
      </c>
      <c r="S172" s="3">
        <v>0</v>
      </c>
      <c r="T172" s="3">
        <v>0</v>
      </c>
      <c r="U172" s="3">
        <v>0</v>
      </c>
      <c r="V172" s="3">
        <v>0</v>
      </c>
      <c r="W172" s="3">
        <v>0</v>
      </c>
      <c r="X172" s="3">
        <v>0</v>
      </c>
      <c r="Y172" s="3">
        <v>0</v>
      </c>
      <c r="Z172" s="3">
        <v>0</v>
      </c>
      <c r="AA172" s="3">
        <v>0</v>
      </c>
      <c r="AB172" s="3">
        <v>0</v>
      </c>
      <c r="AC172" s="3">
        <v>0</v>
      </c>
      <c r="AD172" s="3">
        <v>0</v>
      </c>
      <c r="AE172" s="3">
        <v>0</v>
      </c>
      <c r="AF172" s="3">
        <v>0</v>
      </c>
      <c r="AG172" s="3">
        <v>0</v>
      </c>
      <c r="AH172" s="3">
        <v>0</v>
      </c>
      <c r="AI172" s="3">
        <v>0</v>
      </c>
      <c r="AJ172" s="3">
        <v>2</v>
      </c>
      <c r="AK172" s="3">
        <v>1</v>
      </c>
      <c r="AL172" s="3">
        <v>0</v>
      </c>
      <c r="AM172" s="3">
        <v>0</v>
      </c>
      <c r="AN172" s="3">
        <v>0</v>
      </c>
      <c r="AO172" s="3">
        <v>0</v>
      </c>
      <c r="AP172" s="3">
        <v>0</v>
      </c>
      <c r="AQ172" s="3">
        <v>0</v>
      </c>
      <c r="AR172" s="3">
        <v>1</v>
      </c>
      <c r="AS172" s="3">
        <v>0</v>
      </c>
      <c r="AT172" s="3">
        <v>0</v>
      </c>
      <c r="AU172" s="3">
        <v>0</v>
      </c>
      <c r="AV172" s="3">
        <v>0</v>
      </c>
      <c r="AW172" s="3">
        <v>0</v>
      </c>
      <c r="AX172" s="3">
        <v>0</v>
      </c>
      <c r="AY172" s="3">
        <v>0</v>
      </c>
      <c r="AZ172" s="3">
        <v>0</v>
      </c>
      <c r="BA172" s="16">
        <f t="shared" si="48"/>
        <v>10</v>
      </c>
      <c r="BB172" s="17">
        <f t="shared" si="49"/>
        <v>0.2</v>
      </c>
      <c r="BC172" s="17" t="str">
        <f t="shared" si="50"/>
        <v>Nepatenkinamas</v>
      </c>
      <c r="BD172" s="16">
        <f t="shared" si="51"/>
        <v>5</v>
      </c>
      <c r="BE172" s="17">
        <f t="shared" si="52"/>
        <v>0.25</v>
      </c>
      <c r="BF172" s="16">
        <f t="shared" si="53"/>
        <v>1</v>
      </c>
      <c r="BG172" s="17">
        <f t="shared" si="54"/>
        <v>0.125</v>
      </c>
      <c r="BH172" s="16">
        <f t="shared" si="55"/>
        <v>4</v>
      </c>
      <c r="BI172" s="17">
        <f t="shared" si="56"/>
        <v>0.18181818181818182</v>
      </c>
      <c r="BJ172" s="16">
        <f t="shared" si="57"/>
        <v>6</v>
      </c>
      <c r="BK172" s="17">
        <f t="shared" si="58"/>
        <v>0.4</v>
      </c>
      <c r="BL172" s="16">
        <f t="shared" si="59"/>
        <v>4</v>
      </c>
      <c r="BM172" s="17">
        <f t="shared" si="60"/>
        <v>0.15384615384615385</v>
      </c>
      <c r="BN172" s="16">
        <f t="shared" si="61"/>
        <v>0</v>
      </c>
      <c r="BO172" s="17">
        <f t="shared" si="62"/>
        <v>0</v>
      </c>
      <c r="BP172" s="16">
        <f t="shared" si="63"/>
        <v>1</v>
      </c>
    </row>
    <row r="173" spans="1:68">
      <c r="A173" s="68" t="s">
        <v>439</v>
      </c>
      <c r="B173" s="69">
        <v>808621</v>
      </c>
      <c r="C173" s="69">
        <v>21</v>
      </c>
      <c r="D173" s="70" t="s">
        <v>466</v>
      </c>
      <c r="E173" s="70" t="s">
        <v>467</v>
      </c>
      <c r="F173" s="35" t="s">
        <v>32</v>
      </c>
      <c r="G173" s="35"/>
      <c r="H173" s="35"/>
      <c r="I173" s="35"/>
      <c r="J173" s="3">
        <v>1</v>
      </c>
      <c r="K173" s="3">
        <v>1</v>
      </c>
      <c r="L173" s="3">
        <v>0</v>
      </c>
      <c r="M173" s="3">
        <v>1</v>
      </c>
      <c r="N173" s="3">
        <v>1</v>
      </c>
      <c r="O173" s="3">
        <v>1</v>
      </c>
      <c r="P173" s="3">
        <v>1</v>
      </c>
      <c r="Q173" s="3">
        <v>1</v>
      </c>
      <c r="R173" s="3">
        <v>1</v>
      </c>
      <c r="S173" s="3">
        <v>1</v>
      </c>
      <c r="T173" s="3">
        <v>0</v>
      </c>
      <c r="U173" s="3">
        <v>0</v>
      </c>
      <c r="V173" s="3">
        <v>1</v>
      </c>
      <c r="W173" s="3">
        <v>0</v>
      </c>
      <c r="X173" s="3">
        <v>0</v>
      </c>
      <c r="Y173" s="3">
        <v>0</v>
      </c>
      <c r="Z173" s="3">
        <v>0</v>
      </c>
      <c r="AA173" s="3">
        <v>0</v>
      </c>
      <c r="AB173" s="3">
        <v>0</v>
      </c>
      <c r="AC173" s="3">
        <v>0</v>
      </c>
      <c r="AD173" s="3">
        <v>0</v>
      </c>
      <c r="AE173" s="3">
        <v>0</v>
      </c>
      <c r="AF173" s="3">
        <v>0</v>
      </c>
      <c r="AG173" s="3">
        <v>0</v>
      </c>
      <c r="AH173" s="3">
        <v>0</v>
      </c>
      <c r="AI173" s="3">
        <v>0</v>
      </c>
      <c r="AJ173" s="3">
        <v>2</v>
      </c>
      <c r="AK173" s="3">
        <v>0</v>
      </c>
      <c r="AL173" s="3">
        <v>0</v>
      </c>
      <c r="AM173" s="3">
        <v>0</v>
      </c>
      <c r="AN173" s="3">
        <v>0</v>
      </c>
      <c r="AO173" s="3">
        <v>0</v>
      </c>
      <c r="AP173" s="3">
        <v>0</v>
      </c>
      <c r="AQ173" s="3">
        <v>0</v>
      </c>
      <c r="AR173" s="3">
        <v>0</v>
      </c>
      <c r="AS173" s="3">
        <v>0</v>
      </c>
      <c r="AT173" s="3">
        <v>0</v>
      </c>
      <c r="AU173" s="3">
        <v>1</v>
      </c>
      <c r="AV173" s="3">
        <v>0</v>
      </c>
      <c r="AW173" s="3">
        <v>0</v>
      </c>
      <c r="AX173" s="3">
        <v>0</v>
      </c>
      <c r="AY173" s="3">
        <v>0</v>
      </c>
      <c r="AZ173" s="3">
        <v>0</v>
      </c>
      <c r="BA173" s="16">
        <f t="shared" si="48"/>
        <v>13</v>
      </c>
      <c r="BB173" s="17">
        <f t="shared" si="49"/>
        <v>0.26</v>
      </c>
      <c r="BC173" s="17" t="str">
        <f t="shared" si="50"/>
        <v>Patenkinamas</v>
      </c>
      <c r="BD173" s="16">
        <f t="shared" si="51"/>
        <v>8</v>
      </c>
      <c r="BE173" s="17">
        <f t="shared" si="52"/>
        <v>0.4</v>
      </c>
      <c r="BF173" s="16">
        <f t="shared" si="53"/>
        <v>2</v>
      </c>
      <c r="BG173" s="17">
        <f t="shared" si="54"/>
        <v>0.25</v>
      </c>
      <c r="BH173" s="16">
        <f t="shared" si="55"/>
        <v>3</v>
      </c>
      <c r="BI173" s="17">
        <f t="shared" si="56"/>
        <v>0.13636363636363635</v>
      </c>
      <c r="BJ173" s="16">
        <f t="shared" si="57"/>
        <v>7</v>
      </c>
      <c r="BK173" s="17">
        <f t="shared" si="58"/>
        <v>0.46666666666666667</v>
      </c>
      <c r="BL173" s="16">
        <f t="shared" si="59"/>
        <v>6</v>
      </c>
      <c r="BM173" s="17">
        <f t="shared" si="60"/>
        <v>0.23076923076923078</v>
      </c>
      <c r="BN173" s="16">
        <f t="shared" si="61"/>
        <v>0</v>
      </c>
      <c r="BO173" s="17">
        <f t="shared" si="62"/>
        <v>0</v>
      </c>
      <c r="BP173" s="16">
        <f t="shared" si="63"/>
        <v>2</v>
      </c>
    </row>
    <row r="174" spans="1:68">
      <c r="A174" s="68" t="s">
        <v>439</v>
      </c>
      <c r="B174" s="69">
        <v>808622</v>
      </c>
      <c r="C174" s="69">
        <v>22</v>
      </c>
      <c r="D174" s="70" t="s">
        <v>468</v>
      </c>
      <c r="E174" s="70" t="s">
        <v>469</v>
      </c>
      <c r="F174" s="35" t="s">
        <v>36</v>
      </c>
      <c r="G174" s="35"/>
      <c r="H174" s="35"/>
      <c r="I174" s="35"/>
      <c r="J174" s="3">
        <v>1</v>
      </c>
      <c r="K174" s="3">
        <v>1</v>
      </c>
      <c r="L174" s="3">
        <v>1</v>
      </c>
      <c r="M174" s="3">
        <v>1</v>
      </c>
      <c r="N174" s="3">
        <v>1</v>
      </c>
      <c r="O174" s="3">
        <v>1</v>
      </c>
      <c r="P174" s="3">
        <v>0</v>
      </c>
      <c r="Q174" s="3">
        <v>0</v>
      </c>
      <c r="R174" s="3">
        <v>1</v>
      </c>
      <c r="S174" s="3">
        <v>0</v>
      </c>
      <c r="T174" s="3">
        <v>0</v>
      </c>
      <c r="U174" s="3">
        <v>1</v>
      </c>
      <c r="V174" s="3">
        <v>2</v>
      </c>
      <c r="W174" s="3">
        <v>1</v>
      </c>
      <c r="X174" s="3">
        <v>1</v>
      </c>
      <c r="Y174" s="3">
        <v>1</v>
      </c>
      <c r="Z174" s="3">
        <v>1</v>
      </c>
      <c r="AA174" s="3">
        <v>1</v>
      </c>
      <c r="AB174" s="3">
        <v>1</v>
      </c>
      <c r="AC174" s="3">
        <v>1</v>
      </c>
      <c r="AD174" s="3">
        <v>1</v>
      </c>
      <c r="AE174" s="3">
        <v>1</v>
      </c>
      <c r="AF174" s="3">
        <v>1</v>
      </c>
      <c r="AG174" s="3">
        <v>1</v>
      </c>
      <c r="AH174" s="3">
        <v>1</v>
      </c>
      <c r="AI174" s="3">
        <v>1</v>
      </c>
      <c r="AJ174" s="3">
        <v>2</v>
      </c>
      <c r="AK174" s="3">
        <v>0</v>
      </c>
      <c r="AL174" s="3">
        <v>1</v>
      </c>
      <c r="AM174" s="3">
        <v>1</v>
      </c>
      <c r="AN174" s="3">
        <v>1</v>
      </c>
      <c r="AO174" s="3">
        <v>1</v>
      </c>
      <c r="AP174" s="3">
        <v>2</v>
      </c>
      <c r="AQ174" s="3">
        <v>1</v>
      </c>
      <c r="AR174" s="3">
        <v>1</v>
      </c>
      <c r="AS174" s="3">
        <v>1</v>
      </c>
      <c r="AT174" s="3">
        <v>1</v>
      </c>
      <c r="AU174" s="3">
        <v>2</v>
      </c>
      <c r="AV174" s="3">
        <v>1</v>
      </c>
      <c r="AW174" s="3">
        <v>0</v>
      </c>
      <c r="AX174" s="3">
        <v>0</v>
      </c>
      <c r="AY174" s="3">
        <v>1</v>
      </c>
      <c r="AZ174" s="3">
        <v>1</v>
      </c>
      <c r="BA174" s="16">
        <f t="shared" si="48"/>
        <v>40</v>
      </c>
      <c r="BB174" s="17">
        <f t="shared" si="49"/>
        <v>0.8</v>
      </c>
      <c r="BC174" s="17" t="str">
        <f t="shared" si="50"/>
        <v>Aukštesnysis</v>
      </c>
      <c r="BD174" s="16">
        <f t="shared" si="51"/>
        <v>17</v>
      </c>
      <c r="BE174" s="17">
        <f t="shared" si="52"/>
        <v>0.85</v>
      </c>
      <c r="BF174" s="16">
        <f t="shared" si="53"/>
        <v>6</v>
      </c>
      <c r="BG174" s="17">
        <f t="shared" si="54"/>
        <v>0.75</v>
      </c>
      <c r="BH174" s="16">
        <f t="shared" si="55"/>
        <v>17</v>
      </c>
      <c r="BI174" s="17">
        <f t="shared" si="56"/>
        <v>0.77272727272727271</v>
      </c>
      <c r="BJ174" s="16">
        <f t="shared" si="57"/>
        <v>10</v>
      </c>
      <c r="BK174" s="17">
        <f t="shared" si="58"/>
        <v>0.66666666666666663</v>
      </c>
      <c r="BL174" s="16">
        <f t="shared" si="59"/>
        <v>23</v>
      </c>
      <c r="BM174" s="17">
        <f t="shared" si="60"/>
        <v>0.88461538461538458</v>
      </c>
      <c r="BN174" s="16">
        <f t="shared" si="61"/>
        <v>7</v>
      </c>
      <c r="BO174" s="17">
        <f t="shared" si="62"/>
        <v>0.77777777777777779</v>
      </c>
      <c r="BP174" s="16">
        <f t="shared" si="63"/>
        <v>10</v>
      </c>
    </row>
    <row r="175" spans="1:68">
      <c r="A175" s="68" t="s">
        <v>439</v>
      </c>
      <c r="B175" s="69">
        <v>808623</v>
      </c>
      <c r="C175" s="69">
        <v>23</v>
      </c>
      <c r="D175" s="70" t="s">
        <v>33</v>
      </c>
      <c r="E175" s="70" t="s">
        <v>470</v>
      </c>
      <c r="F175" s="35" t="s">
        <v>32</v>
      </c>
      <c r="G175" s="35"/>
      <c r="H175" s="35"/>
      <c r="I175" s="35"/>
      <c r="J175" s="3">
        <v>1</v>
      </c>
      <c r="K175" s="3">
        <v>1</v>
      </c>
      <c r="L175" s="3">
        <v>0</v>
      </c>
      <c r="M175" s="3">
        <v>0</v>
      </c>
      <c r="N175" s="3">
        <v>0</v>
      </c>
      <c r="O175" s="3">
        <v>0</v>
      </c>
      <c r="P175" s="3">
        <v>0</v>
      </c>
      <c r="Q175" s="3">
        <v>0</v>
      </c>
      <c r="R175" s="3">
        <v>0</v>
      </c>
      <c r="S175" s="3">
        <v>0</v>
      </c>
      <c r="T175" s="3">
        <v>1</v>
      </c>
      <c r="U175" s="3">
        <v>0</v>
      </c>
      <c r="V175" s="3">
        <v>2</v>
      </c>
      <c r="W175" s="3">
        <v>0</v>
      </c>
      <c r="X175" s="3">
        <v>0</v>
      </c>
      <c r="Y175" s="3">
        <v>0</v>
      </c>
      <c r="Z175" s="3">
        <v>1</v>
      </c>
      <c r="AA175" s="3">
        <v>0</v>
      </c>
      <c r="AB175" s="3">
        <v>1</v>
      </c>
      <c r="AC175" s="3">
        <v>0</v>
      </c>
      <c r="AD175" s="3">
        <v>0</v>
      </c>
      <c r="AE175" s="3">
        <v>0</v>
      </c>
      <c r="AF175" s="3">
        <v>0</v>
      </c>
      <c r="AG175" s="3">
        <v>0</v>
      </c>
      <c r="AH175" s="3">
        <v>0</v>
      </c>
      <c r="AI175" s="3">
        <v>0</v>
      </c>
      <c r="AJ175" s="3">
        <v>1</v>
      </c>
      <c r="AK175" s="3">
        <v>0</v>
      </c>
      <c r="AL175" s="3">
        <v>1</v>
      </c>
      <c r="AM175" s="3">
        <v>0</v>
      </c>
      <c r="AN175" s="3">
        <v>1</v>
      </c>
      <c r="AO175" s="3">
        <v>1</v>
      </c>
      <c r="AP175" s="3">
        <v>2</v>
      </c>
      <c r="AQ175" s="3">
        <v>0</v>
      </c>
      <c r="AR175" s="3">
        <v>0</v>
      </c>
      <c r="AS175" s="3">
        <v>0</v>
      </c>
      <c r="AT175" s="3">
        <v>0</v>
      </c>
      <c r="AU175" s="3">
        <v>1</v>
      </c>
      <c r="AV175" s="3">
        <v>0</v>
      </c>
      <c r="AW175" s="3">
        <v>1</v>
      </c>
      <c r="AX175" s="3">
        <v>0</v>
      </c>
      <c r="AY175" s="3">
        <v>0</v>
      </c>
      <c r="AZ175" s="3">
        <v>1</v>
      </c>
      <c r="BA175" s="16">
        <f t="shared" si="48"/>
        <v>16</v>
      </c>
      <c r="BB175" s="17">
        <f t="shared" si="49"/>
        <v>0.32</v>
      </c>
      <c r="BC175" s="17" t="str">
        <f t="shared" si="50"/>
        <v>Patenkinamas</v>
      </c>
      <c r="BD175" s="16">
        <f t="shared" si="51"/>
        <v>8</v>
      </c>
      <c r="BE175" s="17">
        <f t="shared" si="52"/>
        <v>0.4</v>
      </c>
      <c r="BF175" s="16">
        <f t="shared" si="53"/>
        <v>1</v>
      </c>
      <c r="BG175" s="17">
        <f t="shared" si="54"/>
        <v>0.125</v>
      </c>
      <c r="BH175" s="16">
        <f t="shared" si="55"/>
        <v>7</v>
      </c>
      <c r="BI175" s="17">
        <f t="shared" si="56"/>
        <v>0.31818181818181818</v>
      </c>
      <c r="BJ175" s="16">
        <f t="shared" si="57"/>
        <v>6</v>
      </c>
      <c r="BK175" s="17">
        <f t="shared" si="58"/>
        <v>0.4</v>
      </c>
      <c r="BL175" s="16">
        <f t="shared" si="59"/>
        <v>6</v>
      </c>
      <c r="BM175" s="17">
        <f t="shared" si="60"/>
        <v>0.23076923076923078</v>
      </c>
      <c r="BN175" s="16">
        <f t="shared" si="61"/>
        <v>4</v>
      </c>
      <c r="BO175" s="17">
        <f t="shared" si="62"/>
        <v>0.44444444444444442</v>
      </c>
      <c r="BP175" s="16">
        <f t="shared" si="63"/>
        <v>2</v>
      </c>
    </row>
    <row r="176" spans="1:68">
      <c r="A176" s="68" t="s">
        <v>439</v>
      </c>
      <c r="B176" s="69">
        <v>808624</v>
      </c>
      <c r="C176" s="69">
        <v>24</v>
      </c>
      <c r="D176" s="70" t="s">
        <v>471</v>
      </c>
      <c r="E176" s="70" t="s">
        <v>245</v>
      </c>
      <c r="F176" s="35" t="s">
        <v>32</v>
      </c>
      <c r="G176" s="35"/>
      <c r="H176" s="35"/>
      <c r="I176" s="35"/>
      <c r="J176" s="3">
        <v>1</v>
      </c>
      <c r="K176" s="3">
        <v>1</v>
      </c>
      <c r="L176" s="3">
        <v>0</v>
      </c>
      <c r="M176" s="3">
        <v>1</v>
      </c>
      <c r="N176" s="3">
        <v>1</v>
      </c>
      <c r="O176" s="3">
        <v>1</v>
      </c>
      <c r="P176" s="3">
        <v>1</v>
      </c>
      <c r="Q176" s="3">
        <v>0</v>
      </c>
      <c r="R176" s="3">
        <v>1</v>
      </c>
      <c r="S176" s="3">
        <v>1</v>
      </c>
      <c r="T176" s="3">
        <v>1</v>
      </c>
      <c r="U176" s="3">
        <v>1</v>
      </c>
      <c r="V176" s="3">
        <v>2</v>
      </c>
      <c r="W176" s="3">
        <v>0</v>
      </c>
      <c r="X176" s="3">
        <v>1</v>
      </c>
      <c r="Y176" s="3">
        <v>0</v>
      </c>
      <c r="Z176" s="3">
        <v>1</v>
      </c>
      <c r="AA176" s="3">
        <v>0</v>
      </c>
      <c r="AB176" s="3">
        <v>1</v>
      </c>
      <c r="AC176" s="3">
        <v>0</v>
      </c>
      <c r="AD176" s="3">
        <v>1</v>
      </c>
      <c r="AE176" s="3">
        <v>1</v>
      </c>
      <c r="AF176" s="3">
        <v>1</v>
      </c>
      <c r="AG176" s="3">
        <v>1</v>
      </c>
      <c r="AH176" s="3">
        <v>1</v>
      </c>
      <c r="AI176" s="3">
        <v>1</v>
      </c>
      <c r="AJ176" s="3">
        <v>2</v>
      </c>
      <c r="AK176" s="3">
        <v>1</v>
      </c>
      <c r="AL176" s="3">
        <v>1</v>
      </c>
      <c r="AM176" s="3">
        <v>1</v>
      </c>
      <c r="AN176" s="3">
        <v>1</v>
      </c>
      <c r="AO176" s="3">
        <v>1</v>
      </c>
      <c r="AP176" s="3">
        <v>2</v>
      </c>
      <c r="AQ176" s="3">
        <v>0</v>
      </c>
      <c r="AR176" s="3">
        <v>1</v>
      </c>
      <c r="AS176" s="3">
        <v>0</v>
      </c>
      <c r="AT176" s="3">
        <v>1</v>
      </c>
      <c r="AU176" s="3">
        <v>0</v>
      </c>
      <c r="AV176" s="3">
        <v>0</v>
      </c>
      <c r="AW176" s="3">
        <v>1</v>
      </c>
      <c r="AX176" s="3">
        <v>0</v>
      </c>
      <c r="AY176" s="3">
        <v>0</v>
      </c>
      <c r="AZ176" s="3">
        <v>0</v>
      </c>
      <c r="BA176" s="16">
        <f t="shared" si="48"/>
        <v>33</v>
      </c>
      <c r="BB176" s="17">
        <f t="shared" si="49"/>
        <v>0.66</v>
      </c>
      <c r="BC176" s="17" t="str">
        <f t="shared" si="50"/>
        <v>Pagrindinis</v>
      </c>
      <c r="BD176" s="16">
        <f t="shared" si="51"/>
        <v>15</v>
      </c>
      <c r="BE176" s="17">
        <f t="shared" si="52"/>
        <v>0.75</v>
      </c>
      <c r="BF176" s="16">
        <f t="shared" si="53"/>
        <v>6</v>
      </c>
      <c r="BG176" s="17">
        <f t="shared" si="54"/>
        <v>0.75</v>
      </c>
      <c r="BH176" s="16">
        <f t="shared" si="55"/>
        <v>12</v>
      </c>
      <c r="BI176" s="17">
        <f t="shared" si="56"/>
        <v>0.54545454545454541</v>
      </c>
      <c r="BJ176" s="16">
        <f t="shared" si="57"/>
        <v>10</v>
      </c>
      <c r="BK176" s="17">
        <f t="shared" si="58"/>
        <v>0.66666666666666663</v>
      </c>
      <c r="BL176" s="16">
        <f t="shared" si="59"/>
        <v>20</v>
      </c>
      <c r="BM176" s="17">
        <f t="shared" si="60"/>
        <v>0.76923076923076927</v>
      </c>
      <c r="BN176" s="16">
        <f t="shared" si="61"/>
        <v>3</v>
      </c>
      <c r="BO176" s="17">
        <f t="shared" si="62"/>
        <v>0.33333333333333331</v>
      </c>
      <c r="BP176" s="16">
        <f t="shared" si="63"/>
        <v>7</v>
      </c>
    </row>
    <row r="177" spans="1:68">
      <c r="A177" s="68" t="s">
        <v>439</v>
      </c>
      <c r="B177" s="69">
        <v>808625</v>
      </c>
      <c r="C177" s="69">
        <v>25</v>
      </c>
      <c r="D177" s="70" t="s">
        <v>335</v>
      </c>
      <c r="E177" s="70" t="s">
        <v>472</v>
      </c>
      <c r="F177" s="35" t="s">
        <v>36</v>
      </c>
      <c r="G177" s="35"/>
      <c r="H177" s="35"/>
      <c r="I177" s="35"/>
      <c r="J177" s="3">
        <v>1</v>
      </c>
      <c r="K177" s="3">
        <v>1</v>
      </c>
      <c r="L177" s="3">
        <v>1</v>
      </c>
      <c r="M177" s="3">
        <v>1</v>
      </c>
      <c r="N177" s="3">
        <v>1</v>
      </c>
      <c r="O177" s="3">
        <v>1</v>
      </c>
      <c r="P177" s="3">
        <v>0</v>
      </c>
      <c r="Q177" s="3">
        <v>0</v>
      </c>
      <c r="R177" s="3">
        <v>0</v>
      </c>
      <c r="S177" s="3">
        <v>0</v>
      </c>
      <c r="T177" s="3">
        <v>1</v>
      </c>
      <c r="U177" s="3">
        <v>1</v>
      </c>
      <c r="V177" s="3">
        <v>2</v>
      </c>
      <c r="W177" s="3">
        <v>0</v>
      </c>
      <c r="X177" s="3">
        <v>0</v>
      </c>
      <c r="Y177" s="3">
        <v>1</v>
      </c>
      <c r="Z177" s="3">
        <v>1</v>
      </c>
      <c r="AA177" s="3">
        <v>1</v>
      </c>
      <c r="AB177" s="3">
        <v>0</v>
      </c>
      <c r="AC177" s="3">
        <v>0</v>
      </c>
      <c r="AD177" s="3">
        <v>0</v>
      </c>
      <c r="AE177" s="3">
        <v>1</v>
      </c>
      <c r="AF177" s="3">
        <v>0</v>
      </c>
      <c r="AG177" s="3">
        <v>1</v>
      </c>
      <c r="AH177" s="3">
        <v>1</v>
      </c>
      <c r="AI177" s="3">
        <v>0</v>
      </c>
      <c r="AJ177" s="3">
        <v>0</v>
      </c>
      <c r="AK177" s="3">
        <v>0</v>
      </c>
      <c r="AL177" s="3">
        <v>1</v>
      </c>
      <c r="AM177" s="3">
        <v>1</v>
      </c>
      <c r="AN177" s="3">
        <v>1</v>
      </c>
      <c r="AO177" s="3">
        <v>0</v>
      </c>
      <c r="AP177" s="3">
        <v>1</v>
      </c>
      <c r="AQ177" s="3">
        <v>0</v>
      </c>
      <c r="AR177" s="3">
        <v>1</v>
      </c>
      <c r="AS177" s="3">
        <v>0</v>
      </c>
      <c r="AT177" s="3">
        <v>1</v>
      </c>
      <c r="AU177" s="3">
        <v>0</v>
      </c>
      <c r="AV177" s="3">
        <v>0</v>
      </c>
      <c r="AW177" s="3">
        <v>2</v>
      </c>
      <c r="AX177" s="3">
        <v>0</v>
      </c>
      <c r="AY177" s="3">
        <v>0</v>
      </c>
      <c r="AZ177" s="3">
        <v>0</v>
      </c>
      <c r="BA177" s="16">
        <f t="shared" si="48"/>
        <v>24</v>
      </c>
      <c r="BB177" s="17">
        <f t="shared" si="49"/>
        <v>0.48</v>
      </c>
      <c r="BC177" s="17" t="str">
        <f t="shared" si="50"/>
        <v>Pagrindinis</v>
      </c>
      <c r="BD177" s="16">
        <f t="shared" si="51"/>
        <v>13</v>
      </c>
      <c r="BE177" s="17">
        <f t="shared" si="52"/>
        <v>0.65</v>
      </c>
      <c r="BF177" s="16">
        <f t="shared" si="53"/>
        <v>2</v>
      </c>
      <c r="BG177" s="17">
        <f t="shared" si="54"/>
        <v>0.25</v>
      </c>
      <c r="BH177" s="16">
        <f t="shared" si="55"/>
        <v>9</v>
      </c>
      <c r="BI177" s="17">
        <f t="shared" si="56"/>
        <v>0.40909090909090912</v>
      </c>
      <c r="BJ177" s="16">
        <f t="shared" si="57"/>
        <v>12</v>
      </c>
      <c r="BK177" s="17">
        <f t="shared" si="58"/>
        <v>0.8</v>
      </c>
      <c r="BL177" s="16">
        <f t="shared" si="59"/>
        <v>11</v>
      </c>
      <c r="BM177" s="17">
        <f t="shared" si="60"/>
        <v>0.42307692307692307</v>
      </c>
      <c r="BN177" s="16">
        <f t="shared" si="61"/>
        <v>1</v>
      </c>
      <c r="BO177" s="17">
        <f t="shared" si="62"/>
        <v>0.1111111111111111</v>
      </c>
      <c r="BP177" s="16">
        <f t="shared" si="63"/>
        <v>4</v>
      </c>
    </row>
    <row r="178" spans="1:68">
      <c r="A178" s="68" t="s">
        <v>439</v>
      </c>
      <c r="B178" s="69">
        <v>808626</v>
      </c>
      <c r="C178" s="69">
        <v>26</v>
      </c>
      <c r="D178" s="70" t="s">
        <v>473</v>
      </c>
      <c r="E178" s="70" t="s">
        <v>474</v>
      </c>
      <c r="F178" s="35" t="s">
        <v>32</v>
      </c>
      <c r="G178" s="35"/>
      <c r="H178" s="35"/>
      <c r="I178" s="35"/>
      <c r="J178" s="3">
        <v>1</v>
      </c>
      <c r="K178" s="3">
        <v>1</v>
      </c>
      <c r="L178" s="3">
        <v>0</v>
      </c>
      <c r="M178" s="3">
        <v>1</v>
      </c>
      <c r="N178" s="3">
        <v>0</v>
      </c>
      <c r="O178" s="3">
        <v>1</v>
      </c>
      <c r="P178" s="3">
        <v>0</v>
      </c>
      <c r="Q178" s="3">
        <v>0</v>
      </c>
      <c r="R178" s="3">
        <v>1</v>
      </c>
      <c r="S178" s="3">
        <v>0</v>
      </c>
      <c r="T178" s="3">
        <v>0</v>
      </c>
      <c r="U178" s="3">
        <v>1</v>
      </c>
      <c r="V178" s="3">
        <v>0</v>
      </c>
      <c r="W178" s="3">
        <v>1</v>
      </c>
      <c r="X178" s="3">
        <v>0</v>
      </c>
      <c r="Y178" s="3">
        <v>0</v>
      </c>
      <c r="Z178" s="3">
        <v>1</v>
      </c>
      <c r="AA178" s="3">
        <v>0</v>
      </c>
      <c r="AB178" s="3">
        <v>0</v>
      </c>
      <c r="AC178" s="3">
        <v>1</v>
      </c>
      <c r="AD178" s="3">
        <v>0</v>
      </c>
      <c r="AE178" s="3">
        <v>1</v>
      </c>
      <c r="AF178" s="3">
        <v>0</v>
      </c>
      <c r="AG178" s="3">
        <v>1</v>
      </c>
      <c r="AH178" s="3">
        <v>0</v>
      </c>
      <c r="AI178" s="3">
        <v>0</v>
      </c>
      <c r="AJ178" s="3">
        <v>2</v>
      </c>
      <c r="AK178" s="3">
        <v>0</v>
      </c>
      <c r="AL178" s="3">
        <v>1</v>
      </c>
      <c r="AM178" s="3">
        <v>1</v>
      </c>
      <c r="AN178" s="3">
        <v>1</v>
      </c>
      <c r="AO178" s="3">
        <v>0</v>
      </c>
      <c r="AP178" s="3">
        <v>1</v>
      </c>
      <c r="AQ178" s="3">
        <v>0</v>
      </c>
      <c r="AR178" s="3">
        <v>0</v>
      </c>
      <c r="AS178" s="3">
        <v>0</v>
      </c>
      <c r="AT178" s="3">
        <v>1</v>
      </c>
      <c r="AU178" s="3">
        <v>2</v>
      </c>
      <c r="AV178" s="3">
        <v>1</v>
      </c>
      <c r="AW178" s="3">
        <v>0</v>
      </c>
      <c r="AX178" s="3">
        <v>1</v>
      </c>
      <c r="AY178" s="3">
        <v>1</v>
      </c>
      <c r="AZ178" s="3">
        <v>1</v>
      </c>
      <c r="BA178" s="16">
        <f t="shared" si="48"/>
        <v>24</v>
      </c>
      <c r="BB178" s="17">
        <f t="shared" si="49"/>
        <v>0.48</v>
      </c>
      <c r="BC178" s="17" t="str">
        <f t="shared" si="50"/>
        <v>Pagrindinis</v>
      </c>
      <c r="BD178" s="16">
        <f t="shared" si="51"/>
        <v>9</v>
      </c>
      <c r="BE178" s="17">
        <f t="shared" si="52"/>
        <v>0.45</v>
      </c>
      <c r="BF178" s="16">
        <f t="shared" si="53"/>
        <v>3</v>
      </c>
      <c r="BG178" s="17">
        <f t="shared" si="54"/>
        <v>0.375</v>
      </c>
      <c r="BH178" s="16">
        <f t="shared" si="55"/>
        <v>12</v>
      </c>
      <c r="BI178" s="17">
        <f t="shared" si="56"/>
        <v>0.54545454545454541</v>
      </c>
      <c r="BJ178" s="16">
        <f t="shared" si="57"/>
        <v>5</v>
      </c>
      <c r="BK178" s="17">
        <f t="shared" si="58"/>
        <v>0.33333333333333331</v>
      </c>
      <c r="BL178" s="16">
        <f t="shared" si="59"/>
        <v>14</v>
      </c>
      <c r="BM178" s="17">
        <f t="shared" si="60"/>
        <v>0.53846153846153844</v>
      </c>
      <c r="BN178" s="16">
        <f t="shared" si="61"/>
        <v>5</v>
      </c>
      <c r="BO178" s="17">
        <f t="shared" si="62"/>
        <v>0.55555555555555558</v>
      </c>
      <c r="BP178" s="16">
        <f t="shared" si="63"/>
        <v>4</v>
      </c>
    </row>
    <row r="179" spans="1:68">
      <c r="A179" s="68" t="s">
        <v>439</v>
      </c>
      <c r="B179" s="69">
        <v>808627</v>
      </c>
      <c r="C179" s="69">
        <v>27</v>
      </c>
      <c r="D179" s="70" t="s">
        <v>38</v>
      </c>
      <c r="E179" s="70" t="s">
        <v>475</v>
      </c>
      <c r="F179" s="35" t="s">
        <v>32</v>
      </c>
      <c r="G179" s="35"/>
      <c r="H179" s="35"/>
      <c r="I179" s="35"/>
      <c r="J179" s="3">
        <v>1</v>
      </c>
      <c r="K179" s="3">
        <v>1</v>
      </c>
      <c r="L179" s="3">
        <v>0</v>
      </c>
      <c r="M179" s="3">
        <v>1</v>
      </c>
      <c r="N179" s="3">
        <v>1</v>
      </c>
      <c r="O179" s="3">
        <v>1</v>
      </c>
      <c r="P179" s="3">
        <v>1</v>
      </c>
      <c r="Q179" s="3">
        <v>0</v>
      </c>
      <c r="R179" s="3">
        <v>0</v>
      </c>
      <c r="S179" s="3">
        <v>0</v>
      </c>
      <c r="T179" s="3">
        <v>0</v>
      </c>
      <c r="U179" s="3">
        <v>1</v>
      </c>
      <c r="V179" s="3">
        <v>2</v>
      </c>
      <c r="W179" s="3">
        <v>0</v>
      </c>
      <c r="X179" s="3">
        <v>0</v>
      </c>
      <c r="Y179" s="3">
        <v>1</v>
      </c>
      <c r="Z179" s="3">
        <v>1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  <c r="AF179" s="3">
        <v>0</v>
      </c>
      <c r="AG179" s="3">
        <v>0</v>
      </c>
      <c r="AH179" s="3">
        <v>1</v>
      </c>
      <c r="AI179" s="3">
        <v>1</v>
      </c>
      <c r="AJ179" s="3">
        <v>2</v>
      </c>
      <c r="AK179" s="3">
        <v>0</v>
      </c>
      <c r="AL179" s="3">
        <v>1</v>
      </c>
      <c r="AM179" s="3">
        <v>0</v>
      </c>
      <c r="AN179" s="3">
        <v>0</v>
      </c>
      <c r="AO179" s="3">
        <v>0</v>
      </c>
      <c r="AP179" s="3">
        <v>0</v>
      </c>
      <c r="AQ179" s="3">
        <v>1</v>
      </c>
      <c r="AR179" s="3">
        <v>1</v>
      </c>
      <c r="AS179" s="3">
        <v>1</v>
      </c>
      <c r="AT179" s="3">
        <v>1</v>
      </c>
      <c r="AU179" s="3">
        <v>2</v>
      </c>
      <c r="AV179" s="3">
        <v>1</v>
      </c>
      <c r="AW179" s="3">
        <v>1</v>
      </c>
      <c r="AX179" s="3">
        <v>0</v>
      </c>
      <c r="AY179" s="3">
        <v>0</v>
      </c>
      <c r="AZ179" s="3">
        <v>1</v>
      </c>
      <c r="BA179" s="16">
        <f t="shared" si="48"/>
        <v>25</v>
      </c>
      <c r="BB179" s="17">
        <f t="shared" si="49"/>
        <v>0.5</v>
      </c>
      <c r="BC179" s="17" t="str">
        <f t="shared" si="50"/>
        <v>Pagrindinis</v>
      </c>
      <c r="BD179" s="16">
        <f t="shared" si="51"/>
        <v>9</v>
      </c>
      <c r="BE179" s="17">
        <f t="shared" si="52"/>
        <v>0.45</v>
      </c>
      <c r="BF179" s="16">
        <f t="shared" si="53"/>
        <v>2</v>
      </c>
      <c r="BG179" s="17">
        <f t="shared" si="54"/>
        <v>0.25</v>
      </c>
      <c r="BH179" s="16">
        <f t="shared" si="55"/>
        <v>14</v>
      </c>
      <c r="BI179" s="17">
        <f t="shared" si="56"/>
        <v>0.63636363636363635</v>
      </c>
      <c r="BJ179" s="16">
        <f t="shared" si="57"/>
        <v>7</v>
      </c>
      <c r="BK179" s="17">
        <f t="shared" si="58"/>
        <v>0.46666666666666667</v>
      </c>
      <c r="BL179" s="16">
        <f t="shared" si="59"/>
        <v>15</v>
      </c>
      <c r="BM179" s="17">
        <f t="shared" si="60"/>
        <v>0.57692307692307687</v>
      </c>
      <c r="BN179" s="16">
        <f t="shared" si="61"/>
        <v>3</v>
      </c>
      <c r="BO179" s="17">
        <f t="shared" si="62"/>
        <v>0.33333333333333331</v>
      </c>
      <c r="BP179" s="16">
        <f t="shared" si="63"/>
        <v>5</v>
      </c>
    </row>
    <row r="180" spans="1:68">
      <c r="A180" s="68" t="s">
        <v>439</v>
      </c>
      <c r="B180" s="69">
        <v>808628</v>
      </c>
      <c r="C180" s="69">
        <v>28</v>
      </c>
      <c r="D180" s="70" t="s">
        <v>476</v>
      </c>
      <c r="E180" s="70" t="s">
        <v>437</v>
      </c>
      <c r="F180" s="35" t="s">
        <v>36</v>
      </c>
      <c r="G180" s="35"/>
      <c r="H180" s="35"/>
      <c r="I180" s="35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16" t="str">
        <f t="shared" si="48"/>
        <v>Tuščias</v>
      </c>
      <c r="BB180" s="17" t="str">
        <f t="shared" si="49"/>
        <v>Tuščias</v>
      </c>
      <c r="BC180" s="17" t="str">
        <f t="shared" si="50"/>
        <v>Neatliko</v>
      </c>
      <c r="BD180" s="16" t="str">
        <f t="shared" si="51"/>
        <v>Tuščias</v>
      </c>
      <c r="BE180" s="17" t="str">
        <f t="shared" si="52"/>
        <v>Tuščias</v>
      </c>
      <c r="BF180" s="16" t="str">
        <f t="shared" si="53"/>
        <v>Tuščias</v>
      </c>
      <c r="BG180" s="17" t="str">
        <f t="shared" si="54"/>
        <v>Tuščias</v>
      </c>
      <c r="BH180" s="16" t="str">
        <f t="shared" si="55"/>
        <v>Tuščias</v>
      </c>
      <c r="BI180" s="17" t="str">
        <f t="shared" si="56"/>
        <v>Tuščias</v>
      </c>
      <c r="BJ180" s="16" t="str">
        <f t="shared" si="57"/>
        <v>Tuščias</v>
      </c>
      <c r="BK180" s="17" t="str">
        <f t="shared" si="58"/>
        <v>Tuščias</v>
      </c>
      <c r="BL180" s="16" t="str">
        <f t="shared" si="59"/>
        <v>Tuščias</v>
      </c>
      <c r="BM180" s="17" t="str">
        <f t="shared" si="60"/>
        <v>Tuščias</v>
      </c>
      <c r="BN180" s="16" t="str">
        <f t="shared" si="61"/>
        <v>Tuščias</v>
      </c>
      <c r="BO180" s="17" t="str">
        <f t="shared" si="62"/>
        <v>Tuščias</v>
      </c>
      <c r="BP180" s="16" t="str">
        <f t="shared" si="63"/>
        <v>Tuščias</v>
      </c>
    </row>
    <row r="181" spans="1:68">
      <c r="A181" s="68" t="s">
        <v>439</v>
      </c>
      <c r="B181" s="69">
        <v>808629</v>
      </c>
      <c r="C181" s="69">
        <v>29</v>
      </c>
      <c r="D181" s="70" t="s">
        <v>346</v>
      </c>
      <c r="E181" s="70" t="s">
        <v>477</v>
      </c>
      <c r="F181" s="35" t="s">
        <v>32</v>
      </c>
      <c r="G181" s="35"/>
      <c r="H181" s="35"/>
      <c r="I181" s="35"/>
      <c r="J181" s="3">
        <v>1</v>
      </c>
      <c r="K181" s="3">
        <v>1</v>
      </c>
      <c r="L181" s="3">
        <v>1</v>
      </c>
      <c r="M181" s="3">
        <v>1</v>
      </c>
      <c r="N181" s="3">
        <v>1</v>
      </c>
      <c r="O181" s="3">
        <v>1</v>
      </c>
      <c r="P181" s="3">
        <v>1</v>
      </c>
      <c r="Q181" s="3">
        <v>1</v>
      </c>
      <c r="R181" s="3">
        <v>0</v>
      </c>
      <c r="S181" s="3">
        <v>1</v>
      </c>
      <c r="T181" s="3">
        <v>1</v>
      </c>
      <c r="U181" s="3">
        <v>1</v>
      </c>
      <c r="V181" s="3">
        <v>2</v>
      </c>
      <c r="W181" s="3">
        <v>0</v>
      </c>
      <c r="X181" s="3">
        <v>1</v>
      </c>
      <c r="Y181" s="3">
        <v>1</v>
      </c>
      <c r="Z181" s="3">
        <v>1</v>
      </c>
      <c r="AA181" s="3">
        <v>0</v>
      </c>
      <c r="AB181" s="3">
        <v>1</v>
      </c>
      <c r="AC181" s="3">
        <v>0</v>
      </c>
      <c r="AD181" s="3">
        <v>1</v>
      </c>
      <c r="AE181" s="3">
        <v>1</v>
      </c>
      <c r="AF181" s="3">
        <v>1</v>
      </c>
      <c r="AG181" s="3">
        <v>1</v>
      </c>
      <c r="AH181" s="3">
        <v>1</v>
      </c>
      <c r="AI181" s="3">
        <v>1</v>
      </c>
      <c r="AJ181" s="3">
        <v>2</v>
      </c>
      <c r="AK181" s="3">
        <v>0</v>
      </c>
      <c r="AL181" s="3">
        <v>1</v>
      </c>
      <c r="AM181" s="3">
        <v>0</v>
      </c>
      <c r="AN181" s="3">
        <v>1</v>
      </c>
      <c r="AO181" s="3">
        <v>1</v>
      </c>
      <c r="AP181" s="3">
        <v>2</v>
      </c>
      <c r="AQ181" s="3">
        <v>1</v>
      </c>
      <c r="AR181" s="3">
        <v>1</v>
      </c>
      <c r="AS181" s="3">
        <v>1</v>
      </c>
      <c r="AT181" s="3">
        <v>1</v>
      </c>
      <c r="AU181" s="3">
        <v>2</v>
      </c>
      <c r="AV181" s="3">
        <v>2</v>
      </c>
      <c r="AW181" s="3">
        <v>2</v>
      </c>
      <c r="AX181" s="3">
        <v>0</v>
      </c>
      <c r="AY181" s="3">
        <v>0</v>
      </c>
      <c r="AZ181" s="3">
        <v>0</v>
      </c>
      <c r="BA181" s="16">
        <f t="shared" si="48"/>
        <v>40</v>
      </c>
      <c r="BB181" s="17">
        <f t="shared" si="49"/>
        <v>0.8</v>
      </c>
      <c r="BC181" s="17" t="str">
        <f t="shared" si="50"/>
        <v>Aukštesnysis</v>
      </c>
      <c r="BD181" s="16">
        <f t="shared" si="51"/>
        <v>16</v>
      </c>
      <c r="BE181" s="17">
        <f t="shared" si="52"/>
        <v>0.8</v>
      </c>
      <c r="BF181" s="16">
        <f t="shared" si="53"/>
        <v>7</v>
      </c>
      <c r="BG181" s="17">
        <f t="shared" si="54"/>
        <v>0.875</v>
      </c>
      <c r="BH181" s="16">
        <f t="shared" si="55"/>
        <v>17</v>
      </c>
      <c r="BI181" s="17">
        <f t="shared" si="56"/>
        <v>0.77272727272727271</v>
      </c>
      <c r="BJ181" s="16">
        <f t="shared" si="57"/>
        <v>14</v>
      </c>
      <c r="BK181" s="17">
        <f t="shared" si="58"/>
        <v>0.93333333333333335</v>
      </c>
      <c r="BL181" s="16">
        <f t="shared" si="59"/>
        <v>22</v>
      </c>
      <c r="BM181" s="17">
        <f t="shared" si="60"/>
        <v>0.84615384615384615</v>
      </c>
      <c r="BN181" s="16">
        <f t="shared" si="61"/>
        <v>4</v>
      </c>
      <c r="BO181" s="17">
        <f t="shared" si="62"/>
        <v>0.44444444444444442</v>
      </c>
      <c r="BP181" s="16">
        <f t="shared" si="63"/>
        <v>10</v>
      </c>
    </row>
    <row r="182" spans="1:68">
      <c r="A182" s="68" t="s">
        <v>439</v>
      </c>
      <c r="B182" s="69">
        <v>808630</v>
      </c>
      <c r="C182" s="69">
        <v>30</v>
      </c>
      <c r="D182" s="70" t="s">
        <v>37</v>
      </c>
      <c r="E182" s="70" t="s">
        <v>478</v>
      </c>
      <c r="F182" s="35" t="s">
        <v>36</v>
      </c>
      <c r="G182" s="35"/>
      <c r="H182" s="35"/>
      <c r="I182" s="35"/>
      <c r="J182" s="3">
        <v>1</v>
      </c>
      <c r="K182" s="3">
        <v>1</v>
      </c>
      <c r="L182" s="3">
        <v>1</v>
      </c>
      <c r="M182" s="3">
        <v>1</v>
      </c>
      <c r="N182" s="3">
        <v>1</v>
      </c>
      <c r="O182" s="3">
        <v>1</v>
      </c>
      <c r="P182" s="3">
        <v>1</v>
      </c>
      <c r="Q182" s="3">
        <v>1</v>
      </c>
      <c r="R182" s="3">
        <v>0</v>
      </c>
      <c r="S182" s="3">
        <v>0</v>
      </c>
      <c r="T182" s="3">
        <v>1</v>
      </c>
      <c r="U182" s="3">
        <v>0</v>
      </c>
      <c r="V182" s="3">
        <v>2</v>
      </c>
      <c r="W182" s="3">
        <v>0</v>
      </c>
      <c r="X182" s="3">
        <v>0</v>
      </c>
      <c r="Y182" s="3">
        <v>1</v>
      </c>
      <c r="Z182" s="3">
        <v>1</v>
      </c>
      <c r="AA182" s="3">
        <v>0</v>
      </c>
      <c r="AB182" s="3">
        <v>0</v>
      </c>
      <c r="AC182" s="3">
        <v>0</v>
      </c>
      <c r="AD182" s="3">
        <v>1</v>
      </c>
      <c r="AE182" s="3">
        <v>1</v>
      </c>
      <c r="AF182" s="3">
        <v>0</v>
      </c>
      <c r="AG182" s="3">
        <v>0</v>
      </c>
      <c r="AH182" s="3">
        <v>1</v>
      </c>
      <c r="AI182" s="3">
        <v>1</v>
      </c>
      <c r="AJ182" s="3">
        <v>2</v>
      </c>
      <c r="AK182" s="3">
        <v>1</v>
      </c>
      <c r="AL182" s="3">
        <v>1</v>
      </c>
      <c r="AM182" s="3">
        <v>1</v>
      </c>
      <c r="AN182" s="3">
        <v>1</v>
      </c>
      <c r="AO182" s="3">
        <v>1</v>
      </c>
      <c r="AP182" s="3">
        <v>2</v>
      </c>
      <c r="AQ182" s="3">
        <v>0</v>
      </c>
      <c r="AR182" s="3">
        <v>1</v>
      </c>
      <c r="AS182" s="3">
        <v>0</v>
      </c>
      <c r="AT182" s="3">
        <v>1</v>
      </c>
      <c r="AU182" s="3">
        <v>2</v>
      </c>
      <c r="AV182" s="3">
        <v>0</v>
      </c>
      <c r="AW182" s="3">
        <v>1</v>
      </c>
      <c r="AX182" s="3">
        <v>0</v>
      </c>
      <c r="AY182" s="3">
        <v>0</v>
      </c>
      <c r="AZ182" s="3">
        <v>0</v>
      </c>
      <c r="BA182" s="16">
        <f t="shared" si="48"/>
        <v>31</v>
      </c>
      <c r="BB182" s="17">
        <f t="shared" si="49"/>
        <v>0.62</v>
      </c>
      <c r="BC182" s="17" t="str">
        <f t="shared" si="50"/>
        <v>Pagrindinis</v>
      </c>
      <c r="BD182" s="16">
        <f t="shared" si="51"/>
        <v>13</v>
      </c>
      <c r="BE182" s="17">
        <f t="shared" si="52"/>
        <v>0.65</v>
      </c>
      <c r="BF182" s="16">
        <f t="shared" si="53"/>
        <v>5</v>
      </c>
      <c r="BG182" s="17">
        <f t="shared" si="54"/>
        <v>0.625</v>
      </c>
      <c r="BH182" s="16">
        <f t="shared" si="55"/>
        <v>13</v>
      </c>
      <c r="BI182" s="17">
        <f t="shared" si="56"/>
        <v>0.59090909090909094</v>
      </c>
      <c r="BJ182" s="16">
        <f t="shared" si="57"/>
        <v>12</v>
      </c>
      <c r="BK182" s="17">
        <f t="shared" si="58"/>
        <v>0.8</v>
      </c>
      <c r="BL182" s="16">
        <f t="shared" si="59"/>
        <v>17</v>
      </c>
      <c r="BM182" s="17">
        <f t="shared" si="60"/>
        <v>0.65384615384615385</v>
      </c>
      <c r="BN182" s="16">
        <f t="shared" si="61"/>
        <v>2</v>
      </c>
      <c r="BO182" s="17">
        <f t="shared" si="62"/>
        <v>0.22222222222222221</v>
      </c>
      <c r="BP182" s="16">
        <f t="shared" si="63"/>
        <v>7</v>
      </c>
    </row>
    <row r="183" spans="1:68">
      <c r="A183" s="68" t="s">
        <v>479</v>
      </c>
      <c r="B183" s="69">
        <v>808701</v>
      </c>
      <c r="C183" s="69">
        <v>1</v>
      </c>
      <c r="D183" s="70" t="s">
        <v>101</v>
      </c>
      <c r="E183" s="70" t="s">
        <v>480</v>
      </c>
      <c r="F183" s="35" t="s">
        <v>32</v>
      </c>
      <c r="G183" s="35"/>
      <c r="H183" s="35"/>
      <c r="I183" s="35"/>
      <c r="J183" s="3">
        <v>1</v>
      </c>
      <c r="K183" s="3">
        <v>1</v>
      </c>
      <c r="L183" s="3">
        <v>1</v>
      </c>
      <c r="M183" s="3">
        <v>1</v>
      </c>
      <c r="N183" s="3">
        <v>0</v>
      </c>
      <c r="O183" s="3">
        <v>1</v>
      </c>
      <c r="P183" s="3">
        <v>1</v>
      </c>
      <c r="Q183" s="3">
        <v>0</v>
      </c>
      <c r="R183" s="3">
        <v>1</v>
      </c>
      <c r="S183" s="3">
        <v>1</v>
      </c>
      <c r="T183" s="3">
        <v>1</v>
      </c>
      <c r="U183" s="3">
        <v>1</v>
      </c>
      <c r="V183" s="3">
        <v>2</v>
      </c>
      <c r="W183" s="3">
        <v>1</v>
      </c>
      <c r="X183" s="3">
        <v>1</v>
      </c>
      <c r="Y183" s="3">
        <v>0</v>
      </c>
      <c r="Z183" s="3">
        <v>0</v>
      </c>
      <c r="AA183" s="3">
        <v>0</v>
      </c>
      <c r="AB183" s="3">
        <v>1</v>
      </c>
      <c r="AC183" s="3">
        <v>0</v>
      </c>
      <c r="AD183" s="3">
        <v>1</v>
      </c>
      <c r="AE183" s="3">
        <v>1</v>
      </c>
      <c r="AF183" s="3">
        <v>0</v>
      </c>
      <c r="AG183" s="3">
        <v>0</v>
      </c>
      <c r="AH183" s="3">
        <v>1</v>
      </c>
      <c r="AI183" s="3">
        <v>1</v>
      </c>
      <c r="AJ183" s="3">
        <v>2</v>
      </c>
      <c r="AK183" s="3">
        <v>0</v>
      </c>
      <c r="AL183" s="3">
        <v>0</v>
      </c>
      <c r="AM183" s="3">
        <v>1</v>
      </c>
      <c r="AN183" s="3">
        <v>1</v>
      </c>
      <c r="AO183" s="3">
        <v>0</v>
      </c>
      <c r="AP183" s="3">
        <v>1</v>
      </c>
      <c r="AQ183" s="3">
        <v>0</v>
      </c>
      <c r="AR183" s="3">
        <v>0</v>
      </c>
      <c r="AS183" s="3">
        <v>0</v>
      </c>
      <c r="AT183" s="3">
        <v>1</v>
      </c>
      <c r="AU183" s="3">
        <v>2</v>
      </c>
      <c r="AV183" s="3">
        <v>0</v>
      </c>
      <c r="AW183" s="3">
        <v>2</v>
      </c>
      <c r="AX183" s="3">
        <v>0</v>
      </c>
      <c r="AY183" s="3">
        <v>0</v>
      </c>
      <c r="AZ183" s="3">
        <v>0</v>
      </c>
      <c r="BA183" s="16">
        <f t="shared" si="48"/>
        <v>29</v>
      </c>
      <c r="BB183" s="17">
        <f t="shared" si="49"/>
        <v>0.57999999999999996</v>
      </c>
      <c r="BC183" s="17" t="str">
        <f t="shared" si="50"/>
        <v>Pagrindinis</v>
      </c>
      <c r="BD183" s="16">
        <f t="shared" si="51"/>
        <v>14</v>
      </c>
      <c r="BE183" s="17">
        <f t="shared" si="52"/>
        <v>0.7</v>
      </c>
      <c r="BF183" s="16">
        <f t="shared" si="53"/>
        <v>4</v>
      </c>
      <c r="BG183" s="17">
        <f t="shared" si="54"/>
        <v>0.5</v>
      </c>
      <c r="BH183" s="16">
        <f t="shared" si="55"/>
        <v>11</v>
      </c>
      <c r="BI183" s="17">
        <f t="shared" si="56"/>
        <v>0.5</v>
      </c>
      <c r="BJ183" s="16">
        <f t="shared" si="57"/>
        <v>10</v>
      </c>
      <c r="BK183" s="17">
        <f t="shared" si="58"/>
        <v>0.66666666666666663</v>
      </c>
      <c r="BL183" s="16">
        <f t="shared" si="59"/>
        <v>18</v>
      </c>
      <c r="BM183" s="17">
        <f t="shared" si="60"/>
        <v>0.69230769230769229</v>
      </c>
      <c r="BN183" s="16">
        <f t="shared" si="61"/>
        <v>1</v>
      </c>
      <c r="BO183" s="17">
        <f t="shared" si="62"/>
        <v>0.1111111111111111</v>
      </c>
      <c r="BP183" s="16">
        <f t="shared" si="63"/>
        <v>6</v>
      </c>
    </row>
    <row r="184" spans="1:68">
      <c r="A184" s="68" t="s">
        <v>479</v>
      </c>
      <c r="B184" s="69">
        <v>808702</v>
      </c>
      <c r="C184" s="69">
        <v>2</v>
      </c>
      <c r="D184" s="70" t="s">
        <v>481</v>
      </c>
      <c r="E184" s="70" t="s">
        <v>482</v>
      </c>
      <c r="F184" s="35" t="s">
        <v>36</v>
      </c>
      <c r="G184" s="35"/>
      <c r="H184" s="35"/>
      <c r="I184" s="35"/>
      <c r="J184" s="3">
        <v>1</v>
      </c>
      <c r="K184" s="3">
        <v>1</v>
      </c>
      <c r="L184" s="3">
        <v>0</v>
      </c>
      <c r="M184" s="3">
        <v>0</v>
      </c>
      <c r="N184" s="3">
        <v>1</v>
      </c>
      <c r="O184" s="3">
        <v>0</v>
      </c>
      <c r="P184" s="3">
        <v>0</v>
      </c>
      <c r="Q184" s="3">
        <v>0</v>
      </c>
      <c r="R184" s="3">
        <v>0</v>
      </c>
      <c r="S184" s="3">
        <v>0</v>
      </c>
      <c r="T184" s="3">
        <v>0</v>
      </c>
      <c r="U184" s="3">
        <v>1</v>
      </c>
      <c r="V184" s="3">
        <v>2</v>
      </c>
      <c r="W184" s="3">
        <v>0</v>
      </c>
      <c r="X184" s="3">
        <v>0</v>
      </c>
      <c r="Y184" s="3">
        <v>0</v>
      </c>
      <c r="Z184" s="3">
        <v>1</v>
      </c>
      <c r="AA184" s="3">
        <v>0</v>
      </c>
      <c r="AB184" s="3">
        <v>1</v>
      </c>
      <c r="AC184" s="3">
        <v>1</v>
      </c>
      <c r="AD184" s="3">
        <v>1</v>
      </c>
      <c r="AE184" s="3">
        <v>1</v>
      </c>
      <c r="AF184" s="3">
        <v>0</v>
      </c>
      <c r="AG184" s="3">
        <v>0</v>
      </c>
      <c r="AH184" s="3">
        <v>1</v>
      </c>
      <c r="AI184" s="3">
        <v>0</v>
      </c>
      <c r="AJ184" s="3">
        <v>2</v>
      </c>
      <c r="AK184" s="3">
        <v>0</v>
      </c>
      <c r="AL184" s="3">
        <v>1</v>
      </c>
      <c r="AM184" s="3">
        <v>1</v>
      </c>
      <c r="AN184" s="3">
        <v>1</v>
      </c>
      <c r="AO184" s="3">
        <v>1</v>
      </c>
      <c r="AP184" s="3">
        <v>1</v>
      </c>
      <c r="AQ184" s="3">
        <v>0</v>
      </c>
      <c r="AR184" s="3">
        <v>1</v>
      </c>
      <c r="AS184" s="3">
        <v>0</v>
      </c>
      <c r="AT184" s="3">
        <v>1</v>
      </c>
      <c r="AU184" s="3">
        <v>0</v>
      </c>
      <c r="AV184" s="3">
        <v>0</v>
      </c>
      <c r="AW184" s="3">
        <v>0</v>
      </c>
      <c r="AX184" s="3">
        <v>0</v>
      </c>
      <c r="AY184" s="3">
        <v>0</v>
      </c>
      <c r="AZ184" s="3">
        <v>1</v>
      </c>
      <c r="BA184" s="16">
        <f t="shared" si="48"/>
        <v>22</v>
      </c>
      <c r="BB184" s="17">
        <f t="shared" si="49"/>
        <v>0.44</v>
      </c>
      <c r="BC184" s="17" t="str">
        <f t="shared" si="50"/>
        <v>Patenkinamas</v>
      </c>
      <c r="BD184" s="16">
        <f t="shared" si="51"/>
        <v>7</v>
      </c>
      <c r="BE184" s="17">
        <f t="shared" si="52"/>
        <v>0.35</v>
      </c>
      <c r="BF184" s="16">
        <f t="shared" si="53"/>
        <v>4</v>
      </c>
      <c r="BG184" s="17">
        <f t="shared" si="54"/>
        <v>0.5</v>
      </c>
      <c r="BH184" s="16">
        <f t="shared" si="55"/>
        <v>11</v>
      </c>
      <c r="BI184" s="17">
        <f t="shared" si="56"/>
        <v>0.5</v>
      </c>
      <c r="BJ184" s="16">
        <f t="shared" si="57"/>
        <v>4</v>
      </c>
      <c r="BK184" s="17">
        <f t="shared" si="58"/>
        <v>0.26666666666666666</v>
      </c>
      <c r="BL184" s="16">
        <f t="shared" si="59"/>
        <v>13</v>
      </c>
      <c r="BM184" s="17">
        <f t="shared" si="60"/>
        <v>0.5</v>
      </c>
      <c r="BN184" s="16">
        <f t="shared" si="61"/>
        <v>5</v>
      </c>
      <c r="BO184" s="17">
        <f t="shared" si="62"/>
        <v>0.55555555555555558</v>
      </c>
      <c r="BP184" s="16">
        <f t="shared" si="63"/>
        <v>4</v>
      </c>
    </row>
    <row r="185" spans="1:68">
      <c r="A185" s="68" t="s">
        <v>479</v>
      </c>
      <c r="B185" s="69">
        <v>808703</v>
      </c>
      <c r="C185" s="69">
        <v>3</v>
      </c>
      <c r="D185" s="70" t="s">
        <v>366</v>
      </c>
      <c r="E185" s="70" t="s">
        <v>483</v>
      </c>
      <c r="F185" s="35" t="s">
        <v>32</v>
      </c>
      <c r="G185" s="35"/>
      <c r="H185" s="35"/>
      <c r="I185" s="35"/>
      <c r="J185" s="3">
        <v>1</v>
      </c>
      <c r="K185" s="3">
        <v>1</v>
      </c>
      <c r="L185" s="3">
        <v>1</v>
      </c>
      <c r="M185" s="3">
        <v>1</v>
      </c>
      <c r="N185" s="3">
        <v>1</v>
      </c>
      <c r="O185" s="3">
        <v>1</v>
      </c>
      <c r="P185" s="3">
        <v>1</v>
      </c>
      <c r="Q185" s="3">
        <v>1</v>
      </c>
      <c r="R185" s="3">
        <v>1</v>
      </c>
      <c r="S185" s="3">
        <v>1</v>
      </c>
      <c r="T185" s="3">
        <v>0</v>
      </c>
      <c r="U185" s="3">
        <v>1</v>
      </c>
      <c r="V185" s="3">
        <v>1</v>
      </c>
      <c r="W185" s="3">
        <v>0</v>
      </c>
      <c r="X185" s="3">
        <v>1</v>
      </c>
      <c r="Y185" s="3">
        <v>0</v>
      </c>
      <c r="Z185" s="3">
        <v>1</v>
      </c>
      <c r="AA185" s="3">
        <v>1</v>
      </c>
      <c r="AB185" s="3">
        <v>1</v>
      </c>
      <c r="AC185" s="3">
        <v>0</v>
      </c>
      <c r="AD185" s="3">
        <v>1</v>
      </c>
      <c r="AE185" s="3">
        <v>1</v>
      </c>
      <c r="AF185" s="3">
        <v>1</v>
      </c>
      <c r="AG185" s="3">
        <v>1</v>
      </c>
      <c r="AH185" s="3">
        <v>1</v>
      </c>
      <c r="AI185" s="3">
        <v>1</v>
      </c>
      <c r="AJ185" s="3">
        <v>2</v>
      </c>
      <c r="AK185" s="3">
        <v>0</v>
      </c>
      <c r="AL185" s="3">
        <v>1</v>
      </c>
      <c r="AM185" s="3">
        <v>1</v>
      </c>
      <c r="AN185" s="3">
        <v>1</v>
      </c>
      <c r="AO185" s="3">
        <v>1</v>
      </c>
      <c r="AP185" s="3">
        <v>2</v>
      </c>
      <c r="AQ185" s="3">
        <v>0</v>
      </c>
      <c r="AR185" s="3">
        <v>1</v>
      </c>
      <c r="AS185" s="3">
        <v>0</v>
      </c>
      <c r="AT185" s="3">
        <v>1</v>
      </c>
      <c r="AU185" s="3">
        <v>2</v>
      </c>
      <c r="AV185" s="3">
        <v>0</v>
      </c>
      <c r="AW185" s="3">
        <v>1</v>
      </c>
      <c r="AX185" s="3">
        <v>0</v>
      </c>
      <c r="AY185" s="3">
        <v>1</v>
      </c>
      <c r="AZ185" s="3">
        <v>1</v>
      </c>
      <c r="BA185" s="16">
        <f t="shared" si="48"/>
        <v>37</v>
      </c>
      <c r="BB185" s="17">
        <f t="shared" si="49"/>
        <v>0.74</v>
      </c>
      <c r="BC185" s="17" t="str">
        <f t="shared" si="50"/>
        <v>Pagrindinis</v>
      </c>
      <c r="BD185" s="16">
        <f t="shared" si="51"/>
        <v>15</v>
      </c>
      <c r="BE185" s="17">
        <f t="shared" si="52"/>
        <v>0.75</v>
      </c>
      <c r="BF185" s="16">
        <f t="shared" si="53"/>
        <v>7</v>
      </c>
      <c r="BG185" s="17">
        <f t="shared" si="54"/>
        <v>0.875</v>
      </c>
      <c r="BH185" s="16">
        <f t="shared" si="55"/>
        <v>15</v>
      </c>
      <c r="BI185" s="17">
        <f t="shared" si="56"/>
        <v>0.68181818181818177</v>
      </c>
      <c r="BJ185" s="16">
        <f t="shared" si="57"/>
        <v>12</v>
      </c>
      <c r="BK185" s="17">
        <f t="shared" si="58"/>
        <v>0.8</v>
      </c>
      <c r="BL185" s="16">
        <f t="shared" si="59"/>
        <v>20</v>
      </c>
      <c r="BM185" s="17">
        <f t="shared" si="60"/>
        <v>0.76923076923076927</v>
      </c>
      <c r="BN185" s="16">
        <f t="shared" si="61"/>
        <v>5</v>
      </c>
      <c r="BO185" s="17">
        <f t="shared" si="62"/>
        <v>0.55555555555555558</v>
      </c>
      <c r="BP185" s="16">
        <f t="shared" si="63"/>
        <v>9</v>
      </c>
    </row>
    <row r="186" spans="1:68">
      <c r="A186" s="68" t="s">
        <v>479</v>
      </c>
      <c r="B186" s="69">
        <v>808704</v>
      </c>
      <c r="C186" s="69">
        <v>4</v>
      </c>
      <c r="D186" s="70" t="s">
        <v>118</v>
      </c>
      <c r="E186" s="70" t="s">
        <v>484</v>
      </c>
      <c r="F186" s="35" t="s">
        <v>32</v>
      </c>
      <c r="G186" s="35"/>
      <c r="H186" s="35"/>
      <c r="I186" s="35"/>
      <c r="J186" s="3">
        <v>1</v>
      </c>
      <c r="K186" s="3">
        <v>1</v>
      </c>
      <c r="L186" s="3">
        <v>1</v>
      </c>
      <c r="M186" s="3">
        <v>1</v>
      </c>
      <c r="N186" s="3">
        <v>1</v>
      </c>
      <c r="O186" s="3">
        <v>1</v>
      </c>
      <c r="P186" s="3">
        <v>1</v>
      </c>
      <c r="Q186" s="3">
        <v>0</v>
      </c>
      <c r="R186" s="3">
        <v>1</v>
      </c>
      <c r="S186" s="3">
        <v>0</v>
      </c>
      <c r="T186" s="3">
        <v>1</v>
      </c>
      <c r="U186" s="3">
        <v>1</v>
      </c>
      <c r="V186" s="3">
        <v>2</v>
      </c>
      <c r="W186" s="3">
        <v>0</v>
      </c>
      <c r="X186" s="3">
        <v>1</v>
      </c>
      <c r="Y186" s="3">
        <v>0</v>
      </c>
      <c r="Z186" s="3">
        <v>1</v>
      </c>
      <c r="AA186" s="3">
        <v>0</v>
      </c>
      <c r="AB186" s="3">
        <v>1</v>
      </c>
      <c r="AC186" s="3">
        <v>1</v>
      </c>
      <c r="AD186" s="3">
        <v>0</v>
      </c>
      <c r="AE186" s="3">
        <v>1</v>
      </c>
      <c r="AF186" s="3">
        <v>0</v>
      </c>
      <c r="AG186" s="3">
        <v>1</v>
      </c>
      <c r="AH186" s="3">
        <v>0</v>
      </c>
      <c r="AI186" s="3">
        <v>1</v>
      </c>
      <c r="AJ186" s="3">
        <v>2</v>
      </c>
      <c r="AK186" s="3">
        <v>1</v>
      </c>
      <c r="AL186" s="3">
        <v>1</v>
      </c>
      <c r="AM186" s="3">
        <v>1</v>
      </c>
      <c r="AN186" s="3">
        <v>1</v>
      </c>
      <c r="AO186" s="3">
        <v>0</v>
      </c>
      <c r="AP186" s="3">
        <v>2</v>
      </c>
      <c r="AQ186" s="3">
        <v>0</v>
      </c>
      <c r="AR186" s="3">
        <v>1</v>
      </c>
      <c r="AS186" s="3">
        <v>1</v>
      </c>
      <c r="AT186" s="3">
        <v>1</v>
      </c>
      <c r="AU186" s="3">
        <v>1</v>
      </c>
      <c r="AV186" s="3">
        <v>0</v>
      </c>
      <c r="AW186" s="3">
        <v>0</v>
      </c>
      <c r="AX186" s="3">
        <v>0</v>
      </c>
      <c r="AY186" s="3">
        <v>0</v>
      </c>
      <c r="AZ186" s="3">
        <v>1</v>
      </c>
      <c r="BA186" s="16">
        <f t="shared" si="48"/>
        <v>32</v>
      </c>
      <c r="BB186" s="17">
        <f t="shared" si="49"/>
        <v>0.64</v>
      </c>
      <c r="BC186" s="17" t="str">
        <f t="shared" si="50"/>
        <v>Pagrindinis</v>
      </c>
      <c r="BD186" s="16">
        <f t="shared" si="51"/>
        <v>15</v>
      </c>
      <c r="BE186" s="17">
        <f t="shared" si="52"/>
        <v>0.75</v>
      </c>
      <c r="BF186" s="16">
        <f t="shared" si="53"/>
        <v>5</v>
      </c>
      <c r="BG186" s="17">
        <f t="shared" si="54"/>
        <v>0.625</v>
      </c>
      <c r="BH186" s="16">
        <f t="shared" si="55"/>
        <v>12</v>
      </c>
      <c r="BI186" s="17">
        <f t="shared" si="56"/>
        <v>0.54545454545454541</v>
      </c>
      <c r="BJ186" s="16">
        <f t="shared" si="57"/>
        <v>9</v>
      </c>
      <c r="BK186" s="17">
        <f t="shared" si="58"/>
        <v>0.6</v>
      </c>
      <c r="BL186" s="16">
        <f t="shared" si="59"/>
        <v>18</v>
      </c>
      <c r="BM186" s="17">
        <f t="shared" si="60"/>
        <v>0.69230769230769229</v>
      </c>
      <c r="BN186" s="16">
        <f t="shared" si="61"/>
        <v>5</v>
      </c>
      <c r="BO186" s="17">
        <f t="shared" si="62"/>
        <v>0.55555555555555558</v>
      </c>
      <c r="BP186" s="16">
        <f t="shared" si="63"/>
        <v>7</v>
      </c>
    </row>
    <row r="187" spans="1:68">
      <c r="A187" s="68" t="s">
        <v>479</v>
      </c>
      <c r="B187" s="69">
        <v>808705</v>
      </c>
      <c r="C187" s="69">
        <v>5</v>
      </c>
      <c r="D187" s="70" t="s">
        <v>39</v>
      </c>
      <c r="E187" s="70" t="s">
        <v>485</v>
      </c>
      <c r="F187" s="35" t="s">
        <v>36</v>
      </c>
      <c r="G187" s="35"/>
      <c r="H187" s="35"/>
      <c r="I187" s="35"/>
      <c r="J187" s="3">
        <v>1</v>
      </c>
      <c r="K187" s="3">
        <v>1</v>
      </c>
      <c r="L187" s="3">
        <v>1</v>
      </c>
      <c r="M187" s="3">
        <v>1</v>
      </c>
      <c r="N187" s="3">
        <v>1</v>
      </c>
      <c r="O187" s="3">
        <v>1</v>
      </c>
      <c r="P187" s="3">
        <v>0</v>
      </c>
      <c r="Q187" s="3">
        <v>1</v>
      </c>
      <c r="R187" s="3">
        <v>1</v>
      </c>
      <c r="S187" s="3">
        <v>1</v>
      </c>
      <c r="T187" s="3">
        <v>1</v>
      </c>
      <c r="U187" s="3">
        <v>1</v>
      </c>
      <c r="V187" s="3">
        <v>2</v>
      </c>
      <c r="W187" s="3">
        <v>1</v>
      </c>
      <c r="X187" s="3">
        <v>1</v>
      </c>
      <c r="Y187" s="3">
        <v>1</v>
      </c>
      <c r="Z187" s="3">
        <v>1</v>
      </c>
      <c r="AA187" s="3">
        <v>1</v>
      </c>
      <c r="AB187" s="3">
        <v>1</v>
      </c>
      <c r="AC187" s="3">
        <v>1</v>
      </c>
      <c r="AD187" s="3">
        <v>1</v>
      </c>
      <c r="AE187" s="3">
        <v>1</v>
      </c>
      <c r="AF187" s="3">
        <v>0</v>
      </c>
      <c r="AG187" s="3">
        <v>1</v>
      </c>
      <c r="AH187" s="3">
        <v>1</v>
      </c>
      <c r="AI187" s="3">
        <v>1</v>
      </c>
      <c r="AJ187" s="3">
        <v>2</v>
      </c>
      <c r="AK187" s="3">
        <v>1</v>
      </c>
      <c r="AL187" s="3">
        <v>1</v>
      </c>
      <c r="AM187" s="3">
        <v>1</v>
      </c>
      <c r="AN187" s="3">
        <v>1</v>
      </c>
      <c r="AO187" s="3">
        <v>1</v>
      </c>
      <c r="AP187" s="3">
        <v>2</v>
      </c>
      <c r="AQ187" s="3">
        <v>1</v>
      </c>
      <c r="AR187" s="3">
        <v>1</v>
      </c>
      <c r="AS187" s="3">
        <v>1</v>
      </c>
      <c r="AT187" s="3">
        <v>1</v>
      </c>
      <c r="AU187" s="3">
        <v>2</v>
      </c>
      <c r="AV187" s="3">
        <v>1</v>
      </c>
      <c r="AW187" s="3">
        <v>2</v>
      </c>
      <c r="AX187" s="3">
        <v>0</v>
      </c>
      <c r="AY187" s="3">
        <v>1</v>
      </c>
      <c r="AZ187" s="3">
        <v>2</v>
      </c>
      <c r="BA187" s="16">
        <f t="shared" si="48"/>
        <v>46</v>
      </c>
      <c r="BB187" s="17">
        <f t="shared" si="49"/>
        <v>0.92</v>
      </c>
      <c r="BC187" s="17" t="str">
        <f t="shared" si="50"/>
        <v>Aukštesnysis</v>
      </c>
      <c r="BD187" s="16">
        <f t="shared" si="51"/>
        <v>19</v>
      </c>
      <c r="BE187" s="17">
        <f t="shared" si="52"/>
        <v>0.95</v>
      </c>
      <c r="BF187" s="16">
        <f t="shared" si="53"/>
        <v>6</v>
      </c>
      <c r="BG187" s="17">
        <f t="shared" si="54"/>
        <v>0.75</v>
      </c>
      <c r="BH187" s="16">
        <f t="shared" si="55"/>
        <v>21</v>
      </c>
      <c r="BI187" s="17">
        <f t="shared" si="56"/>
        <v>0.95454545454545459</v>
      </c>
      <c r="BJ187" s="16">
        <f t="shared" si="57"/>
        <v>15</v>
      </c>
      <c r="BK187" s="17">
        <f t="shared" si="58"/>
        <v>1</v>
      </c>
      <c r="BL187" s="16">
        <f t="shared" si="59"/>
        <v>23</v>
      </c>
      <c r="BM187" s="17">
        <f t="shared" si="60"/>
        <v>0.88461538461538458</v>
      </c>
      <c r="BN187" s="16">
        <f t="shared" si="61"/>
        <v>8</v>
      </c>
      <c r="BO187" s="17">
        <f t="shared" si="62"/>
        <v>0.88888888888888884</v>
      </c>
      <c r="BP187" s="16">
        <f t="shared" si="63"/>
        <v>10</v>
      </c>
    </row>
    <row r="188" spans="1:68">
      <c r="A188" s="68" t="s">
        <v>479</v>
      </c>
      <c r="B188" s="69">
        <v>808706</v>
      </c>
      <c r="C188" s="69">
        <v>6</v>
      </c>
      <c r="D188" s="70" t="s">
        <v>120</v>
      </c>
      <c r="E188" s="70" t="s">
        <v>486</v>
      </c>
      <c r="F188" s="35" t="s">
        <v>36</v>
      </c>
      <c r="G188" s="35"/>
      <c r="H188" s="35"/>
      <c r="I188" s="35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16" t="str">
        <f t="shared" si="48"/>
        <v>Tuščias</v>
      </c>
      <c r="BB188" s="17" t="str">
        <f t="shared" si="49"/>
        <v>Tuščias</v>
      </c>
      <c r="BC188" s="17" t="str">
        <f t="shared" si="50"/>
        <v>Neatliko</v>
      </c>
      <c r="BD188" s="16" t="str">
        <f t="shared" si="51"/>
        <v>Tuščias</v>
      </c>
      <c r="BE188" s="17" t="str">
        <f t="shared" si="52"/>
        <v>Tuščias</v>
      </c>
      <c r="BF188" s="16" t="str">
        <f t="shared" si="53"/>
        <v>Tuščias</v>
      </c>
      <c r="BG188" s="17" t="str">
        <f t="shared" si="54"/>
        <v>Tuščias</v>
      </c>
      <c r="BH188" s="16" t="str">
        <f t="shared" si="55"/>
        <v>Tuščias</v>
      </c>
      <c r="BI188" s="17" t="str">
        <f t="shared" si="56"/>
        <v>Tuščias</v>
      </c>
      <c r="BJ188" s="16" t="str">
        <f t="shared" si="57"/>
        <v>Tuščias</v>
      </c>
      <c r="BK188" s="17" t="str">
        <f t="shared" si="58"/>
        <v>Tuščias</v>
      </c>
      <c r="BL188" s="16" t="str">
        <f t="shared" si="59"/>
        <v>Tuščias</v>
      </c>
      <c r="BM188" s="17" t="str">
        <f t="shared" si="60"/>
        <v>Tuščias</v>
      </c>
      <c r="BN188" s="16" t="str">
        <f t="shared" si="61"/>
        <v>Tuščias</v>
      </c>
      <c r="BO188" s="17" t="str">
        <f t="shared" si="62"/>
        <v>Tuščias</v>
      </c>
      <c r="BP188" s="16" t="str">
        <f t="shared" si="63"/>
        <v>Tuščias</v>
      </c>
    </row>
    <row r="189" spans="1:68">
      <c r="A189" s="68" t="s">
        <v>479</v>
      </c>
      <c r="B189" s="69">
        <v>808707</v>
      </c>
      <c r="C189" s="69">
        <v>7</v>
      </c>
      <c r="D189" s="70" t="s">
        <v>487</v>
      </c>
      <c r="E189" s="70" t="s">
        <v>488</v>
      </c>
      <c r="F189" s="35" t="s">
        <v>32</v>
      </c>
      <c r="G189" s="35"/>
      <c r="H189" s="35"/>
      <c r="I189" s="35"/>
      <c r="J189" s="3">
        <v>1</v>
      </c>
      <c r="K189" s="3">
        <v>1</v>
      </c>
      <c r="L189" s="3">
        <v>1</v>
      </c>
      <c r="M189" s="3">
        <v>1</v>
      </c>
      <c r="N189" s="3">
        <v>1</v>
      </c>
      <c r="O189" s="3">
        <v>1</v>
      </c>
      <c r="P189" s="3">
        <v>1</v>
      </c>
      <c r="Q189" s="3">
        <v>1</v>
      </c>
      <c r="R189" s="3">
        <v>1</v>
      </c>
      <c r="S189" s="3">
        <v>1</v>
      </c>
      <c r="T189" s="3">
        <v>1</v>
      </c>
      <c r="U189" s="3">
        <v>1</v>
      </c>
      <c r="V189" s="3">
        <v>2</v>
      </c>
      <c r="W189" s="3">
        <v>1</v>
      </c>
      <c r="X189" s="3">
        <v>1</v>
      </c>
      <c r="Y189" s="3">
        <v>1</v>
      </c>
      <c r="Z189" s="3">
        <v>1</v>
      </c>
      <c r="AA189" s="3">
        <v>0</v>
      </c>
      <c r="AB189" s="3">
        <v>1</v>
      </c>
      <c r="AC189" s="3">
        <v>1</v>
      </c>
      <c r="AD189" s="3">
        <v>0</v>
      </c>
      <c r="AE189" s="3">
        <v>0</v>
      </c>
      <c r="AF189" s="3">
        <v>1</v>
      </c>
      <c r="AG189" s="3">
        <v>1</v>
      </c>
      <c r="AH189" s="3">
        <v>1</v>
      </c>
      <c r="AI189" s="3">
        <v>1</v>
      </c>
      <c r="AJ189" s="3">
        <v>2</v>
      </c>
      <c r="AK189" s="3">
        <v>1</v>
      </c>
      <c r="AL189" s="3">
        <v>1</v>
      </c>
      <c r="AM189" s="3">
        <v>1</v>
      </c>
      <c r="AN189" s="3">
        <v>1</v>
      </c>
      <c r="AO189" s="3">
        <v>1</v>
      </c>
      <c r="AP189" s="3">
        <v>2</v>
      </c>
      <c r="AQ189" s="3">
        <v>0</v>
      </c>
      <c r="AR189" s="3">
        <v>1</v>
      </c>
      <c r="AS189" s="3">
        <v>0</v>
      </c>
      <c r="AT189" s="3">
        <v>1</v>
      </c>
      <c r="AU189" s="3">
        <v>2</v>
      </c>
      <c r="AV189" s="3">
        <v>1</v>
      </c>
      <c r="AW189" s="3">
        <v>1</v>
      </c>
      <c r="AX189" s="3">
        <v>0</v>
      </c>
      <c r="AY189" s="3">
        <v>0</v>
      </c>
      <c r="AZ189" s="3">
        <v>0</v>
      </c>
      <c r="BA189" s="16">
        <f t="shared" si="48"/>
        <v>39</v>
      </c>
      <c r="BB189" s="17">
        <f t="shared" si="49"/>
        <v>0.78</v>
      </c>
      <c r="BC189" s="17" t="str">
        <f t="shared" si="50"/>
        <v>Pagrindinis</v>
      </c>
      <c r="BD189" s="16">
        <f t="shared" si="51"/>
        <v>18</v>
      </c>
      <c r="BE189" s="17">
        <f t="shared" si="52"/>
        <v>0.9</v>
      </c>
      <c r="BF189" s="16">
        <f t="shared" si="53"/>
        <v>6</v>
      </c>
      <c r="BG189" s="17">
        <f t="shared" si="54"/>
        <v>0.75</v>
      </c>
      <c r="BH189" s="16">
        <f t="shared" si="55"/>
        <v>15</v>
      </c>
      <c r="BI189" s="17">
        <f t="shared" si="56"/>
        <v>0.68181818181818177</v>
      </c>
      <c r="BJ189" s="16">
        <f t="shared" si="57"/>
        <v>13</v>
      </c>
      <c r="BK189" s="17">
        <f t="shared" si="58"/>
        <v>0.8666666666666667</v>
      </c>
      <c r="BL189" s="16">
        <f t="shared" si="59"/>
        <v>22</v>
      </c>
      <c r="BM189" s="17">
        <f t="shared" si="60"/>
        <v>0.84615384615384615</v>
      </c>
      <c r="BN189" s="16">
        <f t="shared" si="61"/>
        <v>4</v>
      </c>
      <c r="BO189" s="17">
        <f t="shared" si="62"/>
        <v>0.44444444444444442</v>
      </c>
      <c r="BP189" s="16">
        <f t="shared" si="63"/>
        <v>9</v>
      </c>
    </row>
    <row r="190" spans="1:68">
      <c r="A190" s="68" t="s">
        <v>479</v>
      </c>
      <c r="B190" s="69">
        <v>808708</v>
      </c>
      <c r="C190" s="69">
        <v>8</v>
      </c>
      <c r="D190" s="70" t="s">
        <v>259</v>
      </c>
      <c r="E190" s="70" t="s">
        <v>489</v>
      </c>
      <c r="F190" s="35" t="s">
        <v>32</v>
      </c>
      <c r="G190" s="35"/>
      <c r="H190" s="35"/>
      <c r="I190" s="35"/>
      <c r="J190" s="3">
        <v>1</v>
      </c>
      <c r="K190" s="3">
        <v>1</v>
      </c>
      <c r="L190" s="3">
        <v>1</v>
      </c>
      <c r="M190" s="3">
        <v>1</v>
      </c>
      <c r="N190" s="3">
        <v>1</v>
      </c>
      <c r="O190" s="3">
        <v>1</v>
      </c>
      <c r="P190" s="3">
        <v>1</v>
      </c>
      <c r="Q190" s="3">
        <v>1</v>
      </c>
      <c r="R190" s="3">
        <v>1</v>
      </c>
      <c r="S190" s="3">
        <v>0</v>
      </c>
      <c r="T190" s="3">
        <v>1</v>
      </c>
      <c r="U190" s="3">
        <v>1</v>
      </c>
      <c r="V190" s="3">
        <v>2</v>
      </c>
      <c r="W190" s="3">
        <v>0</v>
      </c>
      <c r="X190" s="3">
        <v>1</v>
      </c>
      <c r="Y190" s="3">
        <v>0</v>
      </c>
      <c r="Z190" s="3">
        <v>0</v>
      </c>
      <c r="AA190" s="3">
        <v>0</v>
      </c>
      <c r="AB190" s="3">
        <v>0</v>
      </c>
      <c r="AC190" s="3">
        <v>1</v>
      </c>
      <c r="AD190" s="3">
        <v>0</v>
      </c>
      <c r="AE190" s="3">
        <v>0</v>
      </c>
      <c r="AF190" s="3">
        <v>0</v>
      </c>
      <c r="AG190" s="3">
        <v>0</v>
      </c>
      <c r="AH190" s="3">
        <v>1</v>
      </c>
      <c r="AI190" s="3">
        <v>1</v>
      </c>
      <c r="AJ190" s="3">
        <v>2</v>
      </c>
      <c r="AK190" s="3">
        <v>0</v>
      </c>
      <c r="AL190" s="3">
        <v>0</v>
      </c>
      <c r="AM190" s="3">
        <v>1</v>
      </c>
      <c r="AN190" s="3">
        <v>1</v>
      </c>
      <c r="AO190" s="3">
        <v>1</v>
      </c>
      <c r="AP190" s="3">
        <v>2</v>
      </c>
      <c r="AQ190" s="3">
        <v>0</v>
      </c>
      <c r="AR190" s="3">
        <v>1</v>
      </c>
      <c r="AS190" s="3">
        <v>0</v>
      </c>
      <c r="AT190" s="3">
        <v>1</v>
      </c>
      <c r="AU190" s="3">
        <v>2</v>
      </c>
      <c r="AV190" s="3">
        <v>1</v>
      </c>
      <c r="AW190" s="3">
        <v>1</v>
      </c>
      <c r="AX190" s="3">
        <v>0</v>
      </c>
      <c r="AY190" s="3">
        <v>1</v>
      </c>
      <c r="AZ190" s="3">
        <v>0</v>
      </c>
      <c r="BA190" s="16">
        <f t="shared" si="48"/>
        <v>31</v>
      </c>
      <c r="BB190" s="17">
        <f t="shared" si="49"/>
        <v>0.62</v>
      </c>
      <c r="BC190" s="17" t="str">
        <f t="shared" si="50"/>
        <v>Pagrindinis</v>
      </c>
      <c r="BD190" s="16">
        <f t="shared" si="51"/>
        <v>13</v>
      </c>
      <c r="BE190" s="17">
        <f t="shared" si="52"/>
        <v>0.65</v>
      </c>
      <c r="BF190" s="16">
        <f t="shared" si="53"/>
        <v>4</v>
      </c>
      <c r="BG190" s="17">
        <f t="shared" si="54"/>
        <v>0.5</v>
      </c>
      <c r="BH190" s="16">
        <f t="shared" si="55"/>
        <v>14</v>
      </c>
      <c r="BI190" s="17">
        <f t="shared" si="56"/>
        <v>0.63636363636363635</v>
      </c>
      <c r="BJ190" s="16">
        <f t="shared" si="57"/>
        <v>11</v>
      </c>
      <c r="BK190" s="17">
        <f t="shared" si="58"/>
        <v>0.73333333333333328</v>
      </c>
      <c r="BL190" s="16">
        <f t="shared" si="59"/>
        <v>17</v>
      </c>
      <c r="BM190" s="17">
        <f t="shared" si="60"/>
        <v>0.65384615384615385</v>
      </c>
      <c r="BN190" s="16">
        <f t="shared" si="61"/>
        <v>3</v>
      </c>
      <c r="BO190" s="17">
        <f t="shared" si="62"/>
        <v>0.33333333333333331</v>
      </c>
      <c r="BP190" s="16">
        <f t="shared" si="63"/>
        <v>7</v>
      </c>
    </row>
    <row r="191" spans="1:68">
      <c r="A191" s="68" t="s">
        <v>479</v>
      </c>
      <c r="B191" s="69">
        <v>808709</v>
      </c>
      <c r="C191" s="69">
        <v>9</v>
      </c>
      <c r="D191" s="70" t="s">
        <v>40</v>
      </c>
      <c r="E191" s="70" t="s">
        <v>490</v>
      </c>
      <c r="F191" s="35" t="s">
        <v>36</v>
      </c>
      <c r="G191" s="35"/>
      <c r="H191" s="35"/>
      <c r="I191" s="35"/>
      <c r="J191" s="3">
        <v>1</v>
      </c>
      <c r="K191" s="3">
        <v>1</v>
      </c>
      <c r="L191" s="3">
        <v>0</v>
      </c>
      <c r="M191" s="3">
        <v>1</v>
      </c>
      <c r="N191" s="3">
        <v>1</v>
      </c>
      <c r="O191" s="3">
        <v>0</v>
      </c>
      <c r="P191" s="3">
        <v>1</v>
      </c>
      <c r="Q191" s="3">
        <v>0</v>
      </c>
      <c r="R191" s="3">
        <v>1</v>
      </c>
      <c r="S191" s="3">
        <v>0</v>
      </c>
      <c r="T191" s="3">
        <v>1</v>
      </c>
      <c r="U191" s="3">
        <v>1</v>
      </c>
      <c r="V191" s="3">
        <v>1</v>
      </c>
      <c r="W191" s="3">
        <v>0</v>
      </c>
      <c r="X191" s="3">
        <v>1</v>
      </c>
      <c r="Y191" s="3">
        <v>0</v>
      </c>
      <c r="Z191" s="3">
        <v>0</v>
      </c>
      <c r="AA191" s="3">
        <v>0</v>
      </c>
      <c r="AB191" s="3">
        <v>0</v>
      </c>
      <c r="AC191" s="3">
        <v>0</v>
      </c>
      <c r="AD191" s="3">
        <v>0</v>
      </c>
      <c r="AE191" s="3">
        <v>0</v>
      </c>
      <c r="AF191" s="3">
        <v>0</v>
      </c>
      <c r="AG191" s="3">
        <v>0</v>
      </c>
      <c r="AH191" s="3">
        <v>1</v>
      </c>
      <c r="AI191" s="3">
        <v>0</v>
      </c>
      <c r="AJ191" s="3">
        <v>2</v>
      </c>
      <c r="AK191" s="3">
        <v>0</v>
      </c>
      <c r="AL191" s="3">
        <v>1</v>
      </c>
      <c r="AM191" s="3">
        <v>1</v>
      </c>
      <c r="AN191" s="3">
        <v>1</v>
      </c>
      <c r="AO191" s="3">
        <v>1</v>
      </c>
      <c r="AP191" s="3">
        <v>1</v>
      </c>
      <c r="AQ191" s="3">
        <v>0</v>
      </c>
      <c r="AR191" s="3">
        <v>1</v>
      </c>
      <c r="AS191" s="3">
        <v>1</v>
      </c>
      <c r="AT191" s="3">
        <v>1</v>
      </c>
      <c r="AU191" s="3">
        <v>2</v>
      </c>
      <c r="AV191" s="3">
        <v>1</v>
      </c>
      <c r="AW191" s="3">
        <v>2</v>
      </c>
      <c r="AX191" s="3">
        <v>0</v>
      </c>
      <c r="AY191" s="3">
        <v>0</v>
      </c>
      <c r="AZ191" s="3">
        <v>0</v>
      </c>
      <c r="BA191" s="16">
        <f t="shared" si="48"/>
        <v>26</v>
      </c>
      <c r="BB191" s="17">
        <f t="shared" si="49"/>
        <v>0.52</v>
      </c>
      <c r="BC191" s="17" t="str">
        <f t="shared" si="50"/>
        <v>Pagrindinis</v>
      </c>
      <c r="BD191" s="16">
        <f t="shared" si="51"/>
        <v>8</v>
      </c>
      <c r="BE191" s="17">
        <f t="shared" si="52"/>
        <v>0.4</v>
      </c>
      <c r="BF191" s="16">
        <f t="shared" si="53"/>
        <v>2</v>
      </c>
      <c r="BG191" s="17">
        <f t="shared" si="54"/>
        <v>0.25</v>
      </c>
      <c r="BH191" s="16">
        <f t="shared" si="55"/>
        <v>16</v>
      </c>
      <c r="BI191" s="17">
        <f t="shared" si="56"/>
        <v>0.72727272727272729</v>
      </c>
      <c r="BJ191" s="16">
        <f t="shared" si="57"/>
        <v>8</v>
      </c>
      <c r="BK191" s="17">
        <f t="shared" si="58"/>
        <v>0.53333333333333333</v>
      </c>
      <c r="BL191" s="16">
        <f t="shared" si="59"/>
        <v>15</v>
      </c>
      <c r="BM191" s="17">
        <f t="shared" si="60"/>
        <v>0.57692307692307687</v>
      </c>
      <c r="BN191" s="16">
        <f t="shared" si="61"/>
        <v>3</v>
      </c>
      <c r="BO191" s="17">
        <f t="shared" si="62"/>
        <v>0.33333333333333331</v>
      </c>
      <c r="BP191" s="16">
        <f t="shared" si="63"/>
        <v>5</v>
      </c>
    </row>
    <row r="192" spans="1:68">
      <c r="A192" s="68" t="s">
        <v>479</v>
      </c>
      <c r="B192" s="69">
        <v>808710</v>
      </c>
      <c r="C192" s="69">
        <v>10</v>
      </c>
      <c r="D192" s="70" t="s">
        <v>491</v>
      </c>
      <c r="E192" s="70" t="s">
        <v>492</v>
      </c>
      <c r="F192" s="35" t="s">
        <v>32</v>
      </c>
      <c r="G192" s="35"/>
      <c r="H192" s="35"/>
      <c r="I192" s="35"/>
      <c r="J192" s="3">
        <v>1</v>
      </c>
      <c r="K192" s="3">
        <v>1</v>
      </c>
      <c r="L192" s="3">
        <v>0</v>
      </c>
      <c r="M192" s="3">
        <v>1</v>
      </c>
      <c r="N192" s="3">
        <v>1</v>
      </c>
      <c r="O192" s="3">
        <v>1</v>
      </c>
      <c r="P192" s="3">
        <v>0</v>
      </c>
      <c r="Q192" s="3">
        <v>1</v>
      </c>
      <c r="R192" s="3">
        <v>0</v>
      </c>
      <c r="S192" s="3">
        <v>1</v>
      </c>
      <c r="T192" s="3">
        <v>0</v>
      </c>
      <c r="U192" s="3">
        <v>0</v>
      </c>
      <c r="V192" s="3">
        <v>0</v>
      </c>
      <c r="W192" s="3">
        <v>0</v>
      </c>
      <c r="X192" s="3">
        <v>0</v>
      </c>
      <c r="Y192" s="3">
        <v>1</v>
      </c>
      <c r="Z192" s="3">
        <v>1</v>
      </c>
      <c r="AA192" s="3">
        <v>0</v>
      </c>
      <c r="AB192" s="3">
        <v>0</v>
      </c>
      <c r="AC192" s="3">
        <v>0</v>
      </c>
      <c r="AD192" s="3">
        <v>0</v>
      </c>
      <c r="AE192" s="3">
        <v>0</v>
      </c>
      <c r="AF192" s="3">
        <v>0</v>
      </c>
      <c r="AG192" s="3">
        <v>0</v>
      </c>
      <c r="AH192" s="3">
        <v>1</v>
      </c>
      <c r="AI192" s="3">
        <v>0</v>
      </c>
      <c r="AJ192" s="3">
        <v>1</v>
      </c>
      <c r="AK192" s="3">
        <v>1</v>
      </c>
      <c r="AL192" s="3">
        <v>1</v>
      </c>
      <c r="AM192" s="3">
        <v>1</v>
      </c>
      <c r="AN192" s="3">
        <v>1</v>
      </c>
      <c r="AO192" s="3">
        <v>0</v>
      </c>
      <c r="AP192" s="3">
        <v>0</v>
      </c>
      <c r="AQ192" s="3">
        <v>0</v>
      </c>
      <c r="AR192" s="3">
        <v>0</v>
      </c>
      <c r="AS192" s="3">
        <v>0</v>
      </c>
      <c r="AT192" s="3">
        <v>1</v>
      </c>
      <c r="AU192" s="3">
        <v>2</v>
      </c>
      <c r="AV192" s="3">
        <v>0</v>
      </c>
      <c r="AW192" s="3">
        <v>0</v>
      </c>
      <c r="AX192" s="3">
        <v>0</v>
      </c>
      <c r="AY192" s="3">
        <v>1</v>
      </c>
      <c r="AZ192" s="3">
        <v>0</v>
      </c>
      <c r="BA192" s="16">
        <f t="shared" si="48"/>
        <v>19</v>
      </c>
      <c r="BB192" s="17">
        <f t="shared" si="49"/>
        <v>0.38</v>
      </c>
      <c r="BC192" s="17" t="str">
        <f t="shared" si="50"/>
        <v>Patenkinamas</v>
      </c>
      <c r="BD192" s="16">
        <f t="shared" si="51"/>
        <v>7</v>
      </c>
      <c r="BE192" s="17">
        <f t="shared" si="52"/>
        <v>0.35</v>
      </c>
      <c r="BF192" s="16">
        <f t="shared" si="53"/>
        <v>2</v>
      </c>
      <c r="BG192" s="17">
        <f t="shared" si="54"/>
        <v>0.25</v>
      </c>
      <c r="BH192" s="16">
        <f t="shared" si="55"/>
        <v>10</v>
      </c>
      <c r="BI192" s="17">
        <f t="shared" si="56"/>
        <v>0.45454545454545453</v>
      </c>
      <c r="BJ192" s="16">
        <f t="shared" si="57"/>
        <v>8</v>
      </c>
      <c r="BK192" s="17">
        <f t="shared" si="58"/>
        <v>0.53333333333333333</v>
      </c>
      <c r="BL192" s="16">
        <f t="shared" si="59"/>
        <v>9</v>
      </c>
      <c r="BM192" s="17">
        <f t="shared" si="60"/>
        <v>0.34615384615384615</v>
      </c>
      <c r="BN192" s="16">
        <f t="shared" si="61"/>
        <v>2</v>
      </c>
      <c r="BO192" s="17">
        <f t="shared" si="62"/>
        <v>0.22222222222222221</v>
      </c>
      <c r="BP192" s="16">
        <f t="shared" si="63"/>
        <v>3</v>
      </c>
    </row>
    <row r="193" spans="1:68">
      <c r="A193" s="68" t="s">
        <v>479</v>
      </c>
      <c r="B193" s="69">
        <v>808711</v>
      </c>
      <c r="C193" s="69">
        <v>11</v>
      </c>
      <c r="D193" s="70" t="s">
        <v>100</v>
      </c>
      <c r="E193" s="70" t="s">
        <v>493</v>
      </c>
      <c r="F193" s="35" t="s">
        <v>32</v>
      </c>
      <c r="G193" s="35"/>
      <c r="H193" s="35"/>
      <c r="I193" s="35"/>
      <c r="J193" s="3">
        <v>1</v>
      </c>
      <c r="K193" s="3">
        <v>1</v>
      </c>
      <c r="L193" s="3">
        <v>1</v>
      </c>
      <c r="M193" s="3">
        <v>1</v>
      </c>
      <c r="N193" s="3">
        <v>0</v>
      </c>
      <c r="O193" s="3">
        <v>0</v>
      </c>
      <c r="P193" s="3">
        <v>1</v>
      </c>
      <c r="Q193" s="3">
        <v>0</v>
      </c>
      <c r="R193" s="3">
        <v>1</v>
      </c>
      <c r="S193" s="3">
        <v>0</v>
      </c>
      <c r="T193" s="3">
        <v>0</v>
      </c>
      <c r="U193" s="3">
        <v>1</v>
      </c>
      <c r="V193" s="3">
        <v>0</v>
      </c>
      <c r="W193" s="3">
        <v>0</v>
      </c>
      <c r="X193" s="3">
        <v>0</v>
      </c>
      <c r="Y193" s="3">
        <v>0</v>
      </c>
      <c r="Z193" s="3">
        <v>1</v>
      </c>
      <c r="AA193" s="3">
        <v>0</v>
      </c>
      <c r="AB193" s="3">
        <v>0</v>
      </c>
      <c r="AC193" s="3">
        <v>0</v>
      </c>
      <c r="AD193" s="3">
        <v>0</v>
      </c>
      <c r="AE193" s="3">
        <v>0</v>
      </c>
      <c r="AF193" s="3">
        <v>1</v>
      </c>
      <c r="AG193" s="3">
        <v>0</v>
      </c>
      <c r="AH193" s="3">
        <v>1</v>
      </c>
      <c r="AI193" s="3">
        <v>0</v>
      </c>
      <c r="AJ193" s="3">
        <v>2</v>
      </c>
      <c r="AK193" s="3">
        <v>0</v>
      </c>
      <c r="AL193" s="3">
        <v>1</v>
      </c>
      <c r="AM193" s="3">
        <v>1</v>
      </c>
      <c r="AN193" s="3">
        <v>1</v>
      </c>
      <c r="AO193" s="3">
        <v>0</v>
      </c>
      <c r="AP193" s="3">
        <v>2</v>
      </c>
      <c r="AQ193" s="3">
        <v>0</v>
      </c>
      <c r="AR193" s="3">
        <v>1</v>
      </c>
      <c r="AS193" s="3">
        <v>0</v>
      </c>
      <c r="AT193" s="3">
        <v>1</v>
      </c>
      <c r="AU193" s="3">
        <v>1</v>
      </c>
      <c r="AV193" s="3">
        <v>0</v>
      </c>
      <c r="AW193" s="3">
        <v>0</v>
      </c>
      <c r="AX193" s="3">
        <v>0</v>
      </c>
      <c r="AY193" s="3">
        <v>0</v>
      </c>
      <c r="AZ193" s="3">
        <v>0</v>
      </c>
      <c r="BA193" s="16">
        <f t="shared" si="48"/>
        <v>20</v>
      </c>
      <c r="BB193" s="17">
        <f t="shared" si="49"/>
        <v>0.4</v>
      </c>
      <c r="BC193" s="17" t="str">
        <f t="shared" si="50"/>
        <v>Patenkinamas</v>
      </c>
      <c r="BD193" s="16">
        <f t="shared" si="51"/>
        <v>7</v>
      </c>
      <c r="BE193" s="17">
        <f t="shared" si="52"/>
        <v>0.35</v>
      </c>
      <c r="BF193" s="16">
        <f t="shared" si="53"/>
        <v>3</v>
      </c>
      <c r="BG193" s="17">
        <f t="shared" si="54"/>
        <v>0.375</v>
      </c>
      <c r="BH193" s="16">
        <f t="shared" si="55"/>
        <v>10</v>
      </c>
      <c r="BI193" s="17">
        <f t="shared" si="56"/>
        <v>0.45454545454545453</v>
      </c>
      <c r="BJ193" s="16">
        <f t="shared" si="57"/>
        <v>6</v>
      </c>
      <c r="BK193" s="17">
        <f t="shared" si="58"/>
        <v>0.4</v>
      </c>
      <c r="BL193" s="16">
        <f t="shared" si="59"/>
        <v>13</v>
      </c>
      <c r="BM193" s="17">
        <f t="shared" si="60"/>
        <v>0.5</v>
      </c>
      <c r="BN193" s="16">
        <f t="shared" si="61"/>
        <v>1</v>
      </c>
      <c r="BO193" s="17">
        <f t="shared" si="62"/>
        <v>0.1111111111111111</v>
      </c>
      <c r="BP193" s="16">
        <f t="shared" si="63"/>
        <v>3</v>
      </c>
    </row>
    <row r="194" spans="1:68">
      <c r="A194" s="68" t="s">
        <v>479</v>
      </c>
      <c r="B194" s="69">
        <v>808712</v>
      </c>
      <c r="C194" s="69">
        <v>12</v>
      </c>
      <c r="D194" s="70" t="s">
        <v>494</v>
      </c>
      <c r="E194" s="70" t="s">
        <v>495</v>
      </c>
      <c r="F194" s="35" t="s">
        <v>36</v>
      </c>
      <c r="G194" s="35"/>
      <c r="H194" s="35"/>
      <c r="I194" s="35"/>
      <c r="J194" s="3">
        <v>1</v>
      </c>
      <c r="K194" s="3">
        <v>1</v>
      </c>
      <c r="L194" s="3">
        <v>1</v>
      </c>
      <c r="M194" s="3">
        <v>0</v>
      </c>
      <c r="N194" s="3">
        <v>0</v>
      </c>
      <c r="O194" s="3">
        <v>1</v>
      </c>
      <c r="P194" s="3">
        <v>0</v>
      </c>
      <c r="Q194" s="3">
        <v>1</v>
      </c>
      <c r="R194" s="3">
        <v>1</v>
      </c>
      <c r="S194" s="3">
        <v>1</v>
      </c>
      <c r="T194" s="3">
        <v>1</v>
      </c>
      <c r="U194" s="3">
        <v>0</v>
      </c>
      <c r="V194" s="3">
        <v>2</v>
      </c>
      <c r="W194" s="3">
        <v>1</v>
      </c>
      <c r="X194" s="3">
        <v>1</v>
      </c>
      <c r="Y194" s="3">
        <v>1</v>
      </c>
      <c r="Z194" s="3">
        <v>1</v>
      </c>
      <c r="AA194" s="3">
        <v>1</v>
      </c>
      <c r="AB194" s="3">
        <v>0</v>
      </c>
      <c r="AC194" s="3">
        <v>0</v>
      </c>
      <c r="AD194" s="3">
        <v>1</v>
      </c>
      <c r="AE194" s="3">
        <v>1</v>
      </c>
      <c r="AF194" s="3">
        <v>1</v>
      </c>
      <c r="AG194" s="3">
        <v>1</v>
      </c>
      <c r="AH194" s="3">
        <v>1</v>
      </c>
      <c r="AI194" s="3">
        <v>0</v>
      </c>
      <c r="AJ194" s="3">
        <v>2</v>
      </c>
      <c r="AK194" s="3">
        <v>1</v>
      </c>
      <c r="AL194" s="3">
        <v>1</v>
      </c>
      <c r="AM194" s="3">
        <v>1</v>
      </c>
      <c r="AN194" s="3">
        <v>1</v>
      </c>
      <c r="AO194" s="3">
        <v>0</v>
      </c>
      <c r="AP194" s="3">
        <v>1</v>
      </c>
      <c r="AQ194" s="3">
        <v>0</v>
      </c>
      <c r="AR194" s="3">
        <v>1</v>
      </c>
      <c r="AS194" s="3">
        <v>0</v>
      </c>
      <c r="AT194" s="3">
        <v>1</v>
      </c>
      <c r="AU194" s="3">
        <v>1</v>
      </c>
      <c r="AV194" s="3">
        <v>0</v>
      </c>
      <c r="AW194" s="3">
        <v>1</v>
      </c>
      <c r="AX194" s="3">
        <v>0</v>
      </c>
      <c r="AY194" s="3">
        <v>0</v>
      </c>
      <c r="AZ194" s="3">
        <v>1</v>
      </c>
      <c r="BA194" s="16">
        <f t="shared" si="48"/>
        <v>32</v>
      </c>
      <c r="BB194" s="17">
        <f t="shared" si="49"/>
        <v>0.64</v>
      </c>
      <c r="BC194" s="17" t="str">
        <f t="shared" si="50"/>
        <v>Pagrindinis</v>
      </c>
      <c r="BD194" s="16">
        <f t="shared" si="51"/>
        <v>14</v>
      </c>
      <c r="BE194" s="17">
        <f t="shared" si="52"/>
        <v>0.7</v>
      </c>
      <c r="BF194" s="16">
        <f t="shared" si="53"/>
        <v>6</v>
      </c>
      <c r="BG194" s="17">
        <f t="shared" si="54"/>
        <v>0.75</v>
      </c>
      <c r="BH194" s="16">
        <f t="shared" si="55"/>
        <v>12</v>
      </c>
      <c r="BI194" s="17">
        <f t="shared" si="56"/>
        <v>0.54545454545454541</v>
      </c>
      <c r="BJ194" s="16">
        <f t="shared" si="57"/>
        <v>11</v>
      </c>
      <c r="BK194" s="17">
        <f t="shared" si="58"/>
        <v>0.73333333333333328</v>
      </c>
      <c r="BL194" s="16">
        <f t="shared" si="59"/>
        <v>19</v>
      </c>
      <c r="BM194" s="17">
        <f t="shared" si="60"/>
        <v>0.73076923076923073</v>
      </c>
      <c r="BN194" s="16">
        <f t="shared" si="61"/>
        <v>2</v>
      </c>
      <c r="BO194" s="17">
        <f t="shared" si="62"/>
        <v>0.22222222222222221</v>
      </c>
      <c r="BP194" s="16">
        <f t="shared" si="63"/>
        <v>7</v>
      </c>
    </row>
    <row r="195" spans="1:68">
      <c r="A195" s="68" t="s">
        <v>479</v>
      </c>
      <c r="B195" s="69">
        <v>808713</v>
      </c>
      <c r="C195" s="69">
        <v>13</v>
      </c>
      <c r="D195" s="70" t="s">
        <v>115</v>
      </c>
      <c r="E195" s="70" t="s">
        <v>496</v>
      </c>
      <c r="F195" s="35" t="s">
        <v>32</v>
      </c>
      <c r="G195" s="35"/>
      <c r="H195" s="35"/>
      <c r="I195" s="35"/>
      <c r="J195" s="3">
        <v>1</v>
      </c>
      <c r="K195" s="3">
        <v>1</v>
      </c>
      <c r="L195" s="3">
        <v>1</v>
      </c>
      <c r="M195" s="3">
        <v>1</v>
      </c>
      <c r="N195" s="3">
        <v>1</v>
      </c>
      <c r="O195" s="3">
        <v>1</v>
      </c>
      <c r="P195" s="3">
        <v>1</v>
      </c>
      <c r="Q195" s="3">
        <v>1</v>
      </c>
      <c r="R195" s="3">
        <v>1</v>
      </c>
      <c r="S195" s="3">
        <v>1</v>
      </c>
      <c r="T195" s="3">
        <v>0</v>
      </c>
      <c r="U195" s="3">
        <v>1</v>
      </c>
      <c r="V195" s="3">
        <v>0</v>
      </c>
      <c r="W195" s="3">
        <v>0</v>
      </c>
      <c r="X195" s="3">
        <v>1</v>
      </c>
      <c r="Y195" s="3">
        <v>1</v>
      </c>
      <c r="Z195" s="3">
        <v>1</v>
      </c>
      <c r="AA195" s="3">
        <v>0</v>
      </c>
      <c r="AB195" s="3">
        <v>1</v>
      </c>
      <c r="AC195" s="3">
        <v>1</v>
      </c>
      <c r="AD195" s="3">
        <v>0</v>
      </c>
      <c r="AE195" s="3">
        <v>0</v>
      </c>
      <c r="AF195" s="3">
        <v>0</v>
      </c>
      <c r="AG195" s="3">
        <v>0</v>
      </c>
      <c r="AH195" s="3">
        <v>1</v>
      </c>
      <c r="AI195" s="3">
        <v>0</v>
      </c>
      <c r="AJ195" s="3">
        <v>2</v>
      </c>
      <c r="AK195" s="3">
        <v>0</v>
      </c>
      <c r="AL195" s="3">
        <v>1</v>
      </c>
      <c r="AM195" s="3">
        <v>1</v>
      </c>
      <c r="AN195" s="3">
        <v>1</v>
      </c>
      <c r="AO195" s="3">
        <v>0</v>
      </c>
      <c r="AP195" s="3">
        <v>1</v>
      </c>
      <c r="AQ195" s="3">
        <v>1</v>
      </c>
      <c r="AR195" s="3">
        <v>1</v>
      </c>
      <c r="AS195" s="3">
        <v>1</v>
      </c>
      <c r="AT195" s="3">
        <v>1</v>
      </c>
      <c r="AU195" s="3">
        <v>2</v>
      </c>
      <c r="AV195" s="3">
        <v>1</v>
      </c>
      <c r="AW195" s="3">
        <v>1</v>
      </c>
      <c r="AX195" s="3">
        <v>0</v>
      </c>
      <c r="AY195" s="3">
        <v>1</v>
      </c>
      <c r="AZ195" s="3">
        <v>0</v>
      </c>
      <c r="BA195" s="16">
        <f t="shared" si="48"/>
        <v>32</v>
      </c>
      <c r="BB195" s="17">
        <f t="shared" si="49"/>
        <v>0.64</v>
      </c>
      <c r="BC195" s="17" t="str">
        <f t="shared" si="50"/>
        <v>Pagrindinis</v>
      </c>
      <c r="BD195" s="16">
        <f t="shared" si="51"/>
        <v>11</v>
      </c>
      <c r="BE195" s="17">
        <f t="shared" si="52"/>
        <v>0.55000000000000004</v>
      </c>
      <c r="BF195" s="16">
        <f t="shared" si="53"/>
        <v>5</v>
      </c>
      <c r="BG195" s="17">
        <f t="shared" si="54"/>
        <v>0.625</v>
      </c>
      <c r="BH195" s="16">
        <f t="shared" si="55"/>
        <v>16</v>
      </c>
      <c r="BI195" s="17">
        <f t="shared" si="56"/>
        <v>0.72727272727272729</v>
      </c>
      <c r="BJ195" s="16">
        <f t="shared" si="57"/>
        <v>11</v>
      </c>
      <c r="BK195" s="17">
        <f t="shared" si="58"/>
        <v>0.73333333333333328</v>
      </c>
      <c r="BL195" s="16">
        <f t="shared" si="59"/>
        <v>16</v>
      </c>
      <c r="BM195" s="17">
        <f t="shared" si="60"/>
        <v>0.61538461538461542</v>
      </c>
      <c r="BN195" s="16">
        <f t="shared" si="61"/>
        <v>5</v>
      </c>
      <c r="BO195" s="17">
        <f t="shared" si="62"/>
        <v>0.55555555555555558</v>
      </c>
      <c r="BP195" s="16">
        <f t="shared" si="63"/>
        <v>7</v>
      </c>
    </row>
    <row r="196" spans="1:68">
      <c r="A196" s="68" t="s">
        <v>479</v>
      </c>
      <c r="B196" s="69">
        <v>808714</v>
      </c>
      <c r="C196" s="69">
        <v>14</v>
      </c>
      <c r="D196" s="70" t="s">
        <v>241</v>
      </c>
      <c r="E196" s="70" t="s">
        <v>497</v>
      </c>
      <c r="F196" s="35" t="s">
        <v>32</v>
      </c>
      <c r="G196" s="35"/>
      <c r="H196" s="35"/>
      <c r="I196" s="35"/>
      <c r="J196" s="3">
        <v>1</v>
      </c>
      <c r="K196" s="3">
        <v>1</v>
      </c>
      <c r="L196" s="3">
        <v>1</v>
      </c>
      <c r="M196" s="3">
        <v>1</v>
      </c>
      <c r="N196" s="3">
        <v>0</v>
      </c>
      <c r="O196" s="3">
        <v>1</v>
      </c>
      <c r="P196" s="3">
        <v>0</v>
      </c>
      <c r="Q196" s="3">
        <v>1</v>
      </c>
      <c r="R196" s="3">
        <v>0</v>
      </c>
      <c r="S196" s="3">
        <v>1</v>
      </c>
      <c r="T196" s="3">
        <v>1</v>
      </c>
      <c r="U196" s="3">
        <v>0</v>
      </c>
      <c r="V196" s="3">
        <v>2</v>
      </c>
      <c r="W196" s="3">
        <v>0</v>
      </c>
      <c r="X196" s="3">
        <v>1</v>
      </c>
      <c r="Y196" s="3">
        <v>1</v>
      </c>
      <c r="Z196" s="3">
        <v>1</v>
      </c>
      <c r="AA196" s="3">
        <v>0</v>
      </c>
      <c r="AB196" s="3">
        <v>1</v>
      </c>
      <c r="AC196" s="3">
        <v>0</v>
      </c>
      <c r="AD196" s="3">
        <v>1</v>
      </c>
      <c r="AE196" s="3">
        <v>1</v>
      </c>
      <c r="AF196" s="3">
        <v>0</v>
      </c>
      <c r="AG196" s="3">
        <v>1</v>
      </c>
      <c r="AH196" s="3">
        <v>1</v>
      </c>
      <c r="AI196" s="3">
        <v>1</v>
      </c>
      <c r="AJ196" s="3">
        <v>2</v>
      </c>
      <c r="AK196" s="3">
        <v>1</v>
      </c>
      <c r="AL196" s="3">
        <v>1</v>
      </c>
      <c r="AM196" s="3">
        <v>1</v>
      </c>
      <c r="AN196" s="3">
        <v>1</v>
      </c>
      <c r="AO196" s="3">
        <v>1</v>
      </c>
      <c r="AP196" s="3">
        <v>2</v>
      </c>
      <c r="AQ196" s="3">
        <v>0</v>
      </c>
      <c r="AR196" s="3">
        <v>1</v>
      </c>
      <c r="AS196" s="3">
        <v>1</v>
      </c>
      <c r="AT196" s="3">
        <v>0</v>
      </c>
      <c r="AU196" s="3">
        <v>2</v>
      </c>
      <c r="AV196" s="3">
        <v>0</v>
      </c>
      <c r="AW196" s="3">
        <v>2</v>
      </c>
      <c r="AX196" s="3">
        <v>1</v>
      </c>
      <c r="AY196" s="3">
        <v>1</v>
      </c>
      <c r="AZ196" s="3">
        <v>1</v>
      </c>
      <c r="BA196" s="16">
        <f t="shared" ref="BA196:BA212" si="64">IF((COUNTA(J196:AZ196))&gt;0,(SUM(J196:AZ196)), "Tuščias")</f>
        <v>37</v>
      </c>
      <c r="BB196" s="17">
        <f t="shared" ref="BB196:BB212" si="65">IF((COUNTA(J196:AZ196))&gt;0,(BA196/50 ), "Tuščias")</f>
        <v>0.74</v>
      </c>
      <c r="BC196" s="17" t="str">
        <f t="shared" ref="BC196:BC212" si="66">IF(BA196&lt;=10,"Nepatenkinamas",IF(BA196&lt;=23,"Patenkinamas", IF(BA196&lt;=39,"Pagrindinis", IF(BA196&lt;=50, "Aukštesnysis", "Neatliko")) ))</f>
        <v>Pagrindinis</v>
      </c>
      <c r="BD196" s="16">
        <f t="shared" ref="BD196:BD212" si="67">IF((COUNTA(J196:AZ196))&gt;0,(J196+K196+L196+M196+N196+O196+R196+S196+T196+V196+W196+Y196+AA196+AB196+AG196+AI196+AP196+AX196), "Tuščias")</f>
        <v>16</v>
      </c>
      <c r="BE196" s="17">
        <f t="shared" ref="BE196:BE212" si="68">IF((COUNTA(J196:AZ196))&gt;0,(BD196/20), "Tuščias")</f>
        <v>0.8</v>
      </c>
      <c r="BF196" s="16">
        <f t="shared" ref="BF196:BF212" si="69">IF((COUNTA(J196:AZ196))&gt;0,(P196+Q196+X196+Z196+AC196+AD196+AE196+AF196), "Tuščias")</f>
        <v>5</v>
      </c>
      <c r="BG196" s="17">
        <f t="shared" ref="BG196:BG212" si="70">IF((COUNTA(J196:AZ196))&gt;0,(BF196/8), "Tuščias")</f>
        <v>0.625</v>
      </c>
      <c r="BH196" s="16">
        <f t="shared" ref="BH196:BH212" si="71">IF((COUNTA(J196:AZ196))&gt;0,(U196+AH196+AJ196+AK196+AL196+AM196+AN196+AO196+AQ196+AR196+AS196+AT196+AU196+AV196+AW196+AY196+AZ196), "Tuščias")</f>
        <v>16</v>
      </c>
      <c r="BI196" s="17">
        <f t="shared" ref="BI196:BI212" si="72">IF((COUNTA(J196:AZ196))&gt;0,(BH196/22), "Tuščias")</f>
        <v>0.72727272727272729</v>
      </c>
      <c r="BJ196" s="16">
        <f t="shared" ref="BJ196:BJ212" si="73" xml:space="preserve"> IF((COUNTA(J196:AZ196))&gt;0,(J196+K196+L196+M196+N196+O196+Q196+S196+T196+Y196+AA196+AP196+AW196), "Tuščias")</f>
        <v>13</v>
      </c>
      <c r="BK196" s="17">
        <f t="shared" ref="BK196:BK212" si="74">IF((COUNTA(J196:AZ196))&gt;0,(BJ196/15), "Tuščias")</f>
        <v>0.8666666666666667</v>
      </c>
      <c r="BL196" s="16">
        <f t="shared" ref="BL196:BL212" si="75">IF((COUNTA(J196:AZ196))&gt;0,(P196+R196+U196+V196+W196+X196+Z196+AD196+AE196+AF196+AG196+AH196+AI196+AJ196+AK196+AM196+AN196+AQ196+AR196+AT196+AU196+AV196), "Tuščias")</f>
        <v>17</v>
      </c>
      <c r="BM196" s="17">
        <f t="shared" ref="BM196:BM212" si="76">IF((COUNTA(J196:AZ196))&gt;0,(BL196/26), "Tuščias")</f>
        <v>0.65384615384615385</v>
      </c>
      <c r="BN196" s="16">
        <f t="shared" ref="BN196:BN212" si="77">IF((COUNTA(J196:AZ196))&gt;0,(AB196+AC196+AL196+AO196+AS196+AX196+AY196+AZ196), "Tuščias")</f>
        <v>7</v>
      </c>
      <c r="BO196" s="17">
        <f t="shared" ref="BO196:BO212" si="78">IF((COUNTA(J196:AZ196))&gt;0,(BN196/9), "Tuščias")</f>
        <v>0.77777777777777779</v>
      </c>
      <c r="BP196" s="16">
        <f t="shared" ref="BP196:BP212" si="79">IF(BA196&lt;=11,1,IF(BA196&lt;=17,2, IF(BA196&lt;=21,3, IF(BA196&lt;=24,4,  IF(BA196&lt;=27,5,  IF(BA196&lt;=30,6,  IF(BA196&lt;=33,7,  IF(BA196&lt;=36,8,  IF(BA196&lt;=39,9,  IF(BA196&lt;=50,10, "Tuščias"))))))))))</f>
        <v>9</v>
      </c>
    </row>
    <row r="197" spans="1:68">
      <c r="A197" s="68" t="s">
        <v>479</v>
      </c>
      <c r="B197" s="69">
        <v>808715</v>
      </c>
      <c r="C197" s="69">
        <v>15</v>
      </c>
      <c r="D197" s="70" t="s">
        <v>238</v>
      </c>
      <c r="E197" s="70" t="s">
        <v>498</v>
      </c>
      <c r="F197" s="35" t="s">
        <v>32</v>
      </c>
      <c r="G197" s="35"/>
      <c r="H197" s="35"/>
      <c r="I197" s="35"/>
      <c r="J197" s="3">
        <v>1</v>
      </c>
      <c r="K197" s="3">
        <v>1</v>
      </c>
      <c r="L197" s="3">
        <v>1</v>
      </c>
      <c r="M197" s="3">
        <v>1</v>
      </c>
      <c r="N197" s="3">
        <v>1</v>
      </c>
      <c r="O197" s="3">
        <v>0</v>
      </c>
      <c r="P197" s="3">
        <v>1</v>
      </c>
      <c r="Q197" s="3">
        <v>1</v>
      </c>
      <c r="R197" s="3">
        <v>1</v>
      </c>
      <c r="S197" s="3">
        <v>1</v>
      </c>
      <c r="T197" s="3">
        <v>1</v>
      </c>
      <c r="U197" s="3">
        <v>1</v>
      </c>
      <c r="V197" s="3">
        <v>1</v>
      </c>
      <c r="W197" s="3">
        <v>1</v>
      </c>
      <c r="X197" s="3">
        <v>1</v>
      </c>
      <c r="Y197" s="3">
        <v>1</v>
      </c>
      <c r="Z197" s="3">
        <v>1</v>
      </c>
      <c r="AA197" s="3">
        <v>0</v>
      </c>
      <c r="AB197" s="3">
        <v>0</v>
      </c>
      <c r="AC197" s="3">
        <v>0</v>
      </c>
      <c r="AD197" s="3">
        <v>1</v>
      </c>
      <c r="AE197" s="3">
        <v>1</v>
      </c>
      <c r="AF197" s="3">
        <v>1</v>
      </c>
      <c r="AG197" s="3">
        <v>1</v>
      </c>
      <c r="AH197" s="3">
        <v>1</v>
      </c>
      <c r="AI197" s="3">
        <v>1</v>
      </c>
      <c r="AJ197" s="3">
        <v>2</v>
      </c>
      <c r="AK197" s="3">
        <v>1</v>
      </c>
      <c r="AL197" s="3">
        <v>0</v>
      </c>
      <c r="AM197" s="3">
        <v>1</v>
      </c>
      <c r="AN197" s="3">
        <v>1</v>
      </c>
      <c r="AO197" s="3">
        <v>0</v>
      </c>
      <c r="AP197" s="3">
        <v>0</v>
      </c>
      <c r="AQ197" s="3">
        <v>0</v>
      </c>
      <c r="AR197" s="3">
        <v>1</v>
      </c>
      <c r="AS197" s="3">
        <v>1</v>
      </c>
      <c r="AT197" s="3">
        <v>1</v>
      </c>
      <c r="AU197" s="3">
        <v>1</v>
      </c>
      <c r="AV197" s="3">
        <v>0</v>
      </c>
      <c r="AW197" s="3">
        <v>1</v>
      </c>
      <c r="AX197" s="3">
        <v>0</v>
      </c>
      <c r="AY197" s="3">
        <v>0</v>
      </c>
      <c r="AZ197" s="3">
        <v>1</v>
      </c>
      <c r="BA197" s="16">
        <f t="shared" si="64"/>
        <v>33</v>
      </c>
      <c r="BB197" s="17">
        <f t="shared" si="65"/>
        <v>0.66</v>
      </c>
      <c r="BC197" s="17" t="str">
        <f t="shared" si="66"/>
        <v>Pagrindinis</v>
      </c>
      <c r="BD197" s="16">
        <f t="shared" si="67"/>
        <v>13</v>
      </c>
      <c r="BE197" s="17">
        <f t="shared" si="68"/>
        <v>0.65</v>
      </c>
      <c r="BF197" s="16">
        <f t="shared" si="69"/>
        <v>7</v>
      </c>
      <c r="BG197" s="17">
        <f t="shared" si="70"/>
        <v>0.875</v>
      </c>
      <c r="BH197" s="16">
        <f t="shared" si="71"/>
        <v>13</v>
      </c>
      <c r="BI197" s="17">
        <f t="shared" si="72"/>
        <v>0.59090909090909094</v>
      </c>
      <c r="BJ197" s="16">
        <f t="shared" si="73"/>
        <v>10</v>
      </c>
      <c r="BK197" s="17">
        <f t="shared" si="74"/>
        <v>0.66666666666666663</v>
      </c>
      <c r="BL197" s="16">
        <f t="shared" si="75"/>
        <v>21</v>
      </c>
      <c r="BM197" s="17">
        <f t="shared" si="76"/>
        <v>0.80769230769230771</v>
      </c>
      <c r="BN197" s="16">
        <f t="shared" si="77"/>
        <v>2</v>
      </c>
      <c r="BO197" s="17">
        <f t="shared" si="78"/>
        <v>0.22222222222222221</v>
      </c>
      <c r="BP197" s="16">
        <f t="shared" si="79"/>
        <v>7</v>
      </c>
    </row>
    <row r="198" spans="1:68">
      <c r="A198" s="68" t="s">
        <v>479</v>
      </c>
      <c r="B198" s="69">
        <v>808716</v>
      </c>
      <c r="C198" s="69">
        <v>16</v>
      </c>
      <c r="D198" s="70" t="s">
        <v>41</v>
      </c>
      <c r="E198" s="70" t="s">
        <v>499</v>
      </c>
      <c r="F198" s="35" t="s">
        <v>32</v>
      </c>
      <c r="G198" s="35"/>
      <c r="H198" s="35"/>
      <c r="I198" s="35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16" t="str">
        <f t="shared" si="64"/>
        <v>Tuščias</v>
      </c>
      <c r="BB198" s="17" t="str">
        <f t="shared" si="65"/>
        <v>Tuščias</v>
      </c>
      <c r="BC198" s="17" t="str">
        <f t="shared" si="66"/>
        <v>Neatliko</v>
      </c>
      <c r="BD198" s="16" t="str">
        <f t="shared" si="67"/>
        <v>Tuščias</v>
      </c>
      <c r="BE198" s="17" t="str">
        <f t="shared" si="68"/>
        <v>Tuščias</v>
      </c>
      <c r="BF198" s="16" t="str">
        <f t="shared" si="69"/>
        <v>Tuščias</v>
      </c>
      <c r="BG198" s="17" t="str">
        <f t="shared" si="70"/>
        <v>Tuščias</v>
      </c>
      <c r="BH198" s="16" t="str">
        <f t="shared" si="71"/>
        <v>Tuščias</v>
      </c>
      <c r="BI198" s="17" t="str">
        <f t="shared" si="72"/>
        <v>Tuščias</v>
      </c>
      <c r="BJ198" s="16" t="str">
        <f t="shared" si="73"/>
        <v>Tuščias</v>
      </c>
      <c r="BK198" s="17" t="str">
        <f t="shared" si="74"/>
        <v>Tuščias</v>
      </c>
      <c r="BL198" s="16" t="str">
        <f t="shared" si="75"/>
        <v>Tuščias</v>
      </c>
      <c r="BM198" s="17" t="str">
        <f t="shared" si="76"/>
        <v>Tuščias</v>
      </c>
      <c r="BN198" s="16" t="str">
        <f t="shared" si="77"/>
        <v>Tuščias</v>
      </c>
      <c r="BO198" s="17" t="str">
        <f t="shared" si="78"/>
        <v>Tuščias</v>
      </c>
      <c r="BP198" s="16" t="str">
        <f t="shared" si="79"/>
        <v>Tuščias</v>
      </c>
    </row>
    <row r="199" spans="1:68">
      <c r="A199" s="68" t="s">
        <v>479</v>
      </c>
      <c r="B199" s="69">
        <v>808717</v>
      </c>
      <c r="C199" s="69">
        <v>17</v>
      </c>
      <c r="D199" s="70" t="s">
        <v>43</v>
      </c>
      <c r="E199" s="70" t="s">
        <v>500</v>
      </c>
      <c r="F199" s="35" t="s">
        <v>36</v>
      </c>
      <c r="G199" s="35"/>
      <c r="H199" s="35"/>
      <c r="I199" s="35"/>
      <c r="J199" s="3">
        <v>1</v>
      </c>
      <c r="K199" s="3">
        <v>1</v>
      </c>
      <c r="L199" s="3">
        <v>1</v>
      </c>
      <c r="M199" s="3">
        <v>1</v>
      </c>
      <c r="N199" s="3">
        <v>1</v>
      </c>
      <c r="O199" s="3">
        <v>1</v>
      </c>
      <c r="P199" s="3">
        <v>1</v>
      </c>
      <c r="Q199" s="3">
        <v>0</v>
      </c>
      <c r="R199" s="3">
        <v>1</v>
      </c>
      <c r="S199" s="3">
        <v>1</v>
      </c>
      <c r="T199" s="3">
        <v>0</v>
      </c>
      <c r="U199" s="3">
        <v>1</v>
      </c>
      <c r="V199" s="3">
        <v>2</v>
      </c>
      <c r="W199" s="3">
        <v>0</v>
      </c>
      <c r="X199" s="3">
        <v>1</v>
      </c>
      <c r="Y199" s="3">
        <v>1</v>
      </c>
      <c r="Z199" s="3">
        <v>0</v>
      </c>
      <c r="AA199" s="3">
        <v>1</v>
      </c>
      <c r="AB199" s="3">
        <v>1</v>
      </c>
      <c r="AC199" s="3">
        <v>0</v>
      </c>
      <c r="AD199" s="3">
        <v>1</v>
      </c>
      <c r="AE199" s="3">
        <v>0</v>
      </c>
      <c r="AF199" s="3">
        <v>1</v>
      </c>
      <c r="AG199" s="3">
        <v>1</v>
      </c>
      <c r="AH199" s="3">
        <v>0</v>
      </c>
      <c r="AI199" s="3">
        <v>0</v>
      </c>
      <c r="AJ199" s="3">
        <v>2</v>
      </c>
      <c r="AK199" s="3">
        <v>1</v>
      </c>
      <c r="AL199" s="3">
        <v>1</v>
      </c>
      <c r="AM199" s="3">
        <v>1</v>
      </c>
      <c r="AN199" s="3">
        <v>1</v>
      </c>
      <c r="AO199" s="3">
        <v>1</v>
      </c>
      <c r="AP199" s="3">
        <v>2</v>
      </c>
      <c r="AQ199" s="3">
        <v>0</v>
      </c>
      <c r="AR199" s="3">
        <v>1</v>
      </c>
      <c r="AS199" s="3">
        <v>0</v>
      </c>
      <c r="AT199" s="3">
        <v>1</v>
      </c>
      <c r="AU199" s="3">
        <v>1</v>
      </c>
      <c r="AV199" s="3">
        <v>1</v>
      </c>
      <c r="AW199" s="3">
        <v>0</v>
      </c>
      <c r="AX199" s="3">
        <v>0</v>
      </c>
      <c r="AY199" s="3">
        <v>1</v>
      </c>
      <c r="AZ199" s="3">
        <v>1</v>
      </c>
      <c r="BA199" s="16">
        <f t="shared" si="64"/>
        <v>34</v>
      </c>
      <c r="BB199" s="17">
        <f t="shared" si="65"/>
        <v>0.68</v>
      </c>
      <c r="BC199" s="17" t="str">
        <f t="shared" si="66"/>
        <v>Pagrindinis</v>
      </c>
      <c r="BD199" s="16">
        <f t="shared" si="67"/>
        <v>16</v>
      </c>
      <c r="BE199" s="17">
        <f t="shared" si="68"/>
        <v>0.8</v>
      </c>
      <c r="BF199" s="16">
        <f t="shared" si="69"/>
        <v>4</v>
      </c>
      <c r="BG199" s="17">
        <f t="shared" si="70"/>
        <v>0.5</v>
      </c>
      <c r="BH199" s="16">
        <f t="shared" si="71"/>
        <v>14</v>
      </c>
      <c r="BI199" s="17">
        <f t="shared" si="72"/>
        <v>0.63636363636363635</v>
      </c>
      <c r="BJ199" s="16">
        <f t="shared" si="73"/>
        <v>11</v>
      </c>
      <c r="BK199" s="17">
        <f t="shared" si="74"/>
        <v>0.73333333333333328</v>
      </c>
      <c r="BL199" s="16">
        <f t="shared" si="75"/>
        <v>18</v>
      </c>
      <c r="BM199" s="17">
        <f t="shared" si="76"/>
        <v>0.69230769230769229</v>
      </c>
      <c r="BN199" s="16">
        <f t="shared" si="77"/>
        <v>5</v>
      </c>
      <c r="BO199" s="17">
        <f t="shared" si="78"/>
        <v>0.55555555555555558</v>
      </c>
      <c r="BP199" s="16">
        <f t="shared" si="79"/>
        <v>8</v>
      </c>
    </row>
    <row r="200" spans="1:68">
      <c r="A200" s="68" t="s">
        <v>479</v>
      </c>
      <c r="B200" s="69">
        <v>808718</v>
      </c>
      <c r="C200" s="69">
        <v>18</v>
      </c>
      <c r="D200" s="70" t="s">
        <v>453</v>
      </c>
      <c r="E200" s="70" t="s">
        <v>501</v>
      </c>
      <c r="F200" s="35" t="s">
        <v>32</v>
      </c>
      <c r="G200" s="35"/>
      <c r="H200" s="35"/>
      <c r="I200" s="35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16" t="str">
        <f t="shared" si="64"/>
        <v>Tuščias</v>
      </c>
      <c r="BB200" s="17" t="str">
        <f t="shared" si="65"/>
        <v>Tuščias</v>
      </c>
      <c r="BC200" s="17" t="str">
        <f t="shared" si="66"/>
        <v>Neatliko</v>
      </c>
      <c r="BD200" s="16" t="str">
        <f t="shared" si="67"/>
        <v>Tuščias</v>
      </c>
      <c r="BE200" s="17" t="str">
        <f t="shared" si="68"/>
        <v>Tuščias</v>
      </c>
      <c r="BF200" s="16" t="str">
        <f t="shared" si="69"/>
        <v>Tuščias</v>
      </c>
      <c r="BG200" s="17" t="str">
        <f t="shared" si="70"/>
        <v>Tuščias</v>
      </c>
      <c r="BH200" s="16" t="str">
        <f t="shared" si="71"/>
        <v>Tuščias</v>
      </c>
      <c r="BI200" s="17" t="str">
        <f t="shared" si="72"/>
        <v>Tuščias</v>
      </c>
      <c r="BJ200" s="16" t="str">
        <f t="shared" si="73"/>
        <v>Tuščias</v>
      </c>
      <c r="BK200" s="17" t="str">
        <f t="shared" si="74"/>
        <v>Tuščias</v>
      </c>
      <c r="BL200" s="16" t="str">
        <f t="shared" si="75"/>
        <v>Tuščias</v>
      </c>
      <c r="BM200" s="17" t="str">
        <f t="shared" si="76"/>
        <v>Tuščias</v>
      </c>
      <c r="BN200" s="16" t="str">
        <f t="shared" si="77"/>
        <v>Tuščias</v>
      </c>
      <c r="BO200" s="17" t="str">
        <f t="shared" si="78"/>
        <v>Tuščias</v>
      </c>
      <c r="BP200" s="16" t="str">
        <f t="shared" si="79"/>
        <v>Tuščias</v>
      </c>
    </row>
    <row r="201" spans="1:68">
      <c r="A201" s="68" t="s">
        <v>479</v>
      </c>
      <c r="B201" s="69">
        <v>808719</v>
      </c>
      <c r="C201" s="69">
        <v>19</v>
      </c>
      <c r="D201" s="70" t="s">
        <v>502</v>
      </c>
      <c r="E201" s="70" t="s">
        <v>503</v>
      </c>
      <c r="F201" s="35" t="s">
        <v>32</v>
      </c>
      <c r="G201" s="35"/>
      <c r="H201" s="35"/>
      <c r="I201" s="35"/>
      <c r="J201" s="3">
        <v>1</v>
      </c>
      <c r="K201" s="3">
        <v>1</v>
      </c>
      <c r="L201" s="3">
        <v>1</v>
      </c>
      <c r="M201" s="3">
        <v>1</v>
      </c>
      <c r="N201" s="3">
        <v>1</v>
      </c>
      <c r="O201" s="3">
        <v>1</v>
      </c>
      <c r="P201" s="3">
        <v>1</v>
      </c>
      <c r="Q201" s="3">
        <v>1</v>
      </c>
      <c r="R201" s="3">
        <v>1</v>
      </c>
      <c r="S201" s="3">
        <v>1</v>
      </c>
      <c r="T201" s="3">
        <v>1</v>
      </c>
      <c r="U201" s="3">
        <v>1</v>
      </c>
      <c r="V201" s="3">
        <v>2</v>
      </c>
      <c r="W201" s="3">
        <v>1</v>
      </c>
      <c r="X201" s="3">
        <v>1</v>
      </c>
      <c r="Y201" s="3">
        <v>1</v>
      </c>
      <c r="Z201" s="3">
        <v>0</v>
      </c>
      <c r="AA201" s="3">
        <v>0</v>
      </c>
      <c r="AB201" s="3">
        <v>1</v>
      </c>
      <c r="AC201" s="3">
        <v>1</v>
      </c>
      <c r="AD201" s="3">
        <v>1</v>
      </c>
      <c r="AE201" s="3">
        <v>1</v>
      </c>
      <c r="AF201" s="3">
        <v>0</v>
      </c>
      <c r="AG201" s="3">
        <v>1</v>
      </c>
      <c r="AH201" s="3">
        <v>1</v>
      </c>
      <c r="AI201" s="3">
        <v>1</v>
      </c>
      <c r="AJ201" s="3">
        <v>2</v>
      </c>
      <c r="AK201" s="3">
        <v>1</v>
      </c>
      <c r="AL201" s="3">
        <v>1</v>
      </c>
      <c r="AM201" s="3">
        <v>1</v>
      </c>
      <c r="AN201" s="3">
        <v>1</v>
      </c>
      <c r="AO201" s="3">
        <v>1</v>
      </c>
      <c r="AP201" s="3">
        <v>2</v>
      </c>
      <c r="AQ201" s="3">
        <v>0</v>
      </c>
      <c r="AR201" s="3">
        <v>1</v>
      </c>
      <c r="AS201" s="3">
        <v>1</v>
      </c>
      <c r="AT201" s="3">
        <v>1</v>
      </c>
      <c r="AU201" s="3">
        <v>2</v>
      </c>
      <c r="AV201" s="3">
        <v>0</v>
      </c>
      <c r="AW201" s="3">
        <v>2</v>
      </c>
      <c r="AX201" s="3">
        <v>0</v>
      </c>
      <c r="AY201" s="3">
        <v>1</v>
      </c>
      <c r="AZ201" s="3">
        <v>1</v>
      </c>
      <c r="BA201" s="16">
        <f t="shared" si="64"/>
        <v>42</v>
      </c>
      <c r="BB201" s="17">
        <f t="shared" si="65"/>
        <v>0.84</v>
      </c>
      <c r="BC201" s="17" t="str">
        <f t="shared" si="66"/>
        <v>Aukštesnysis</v>
      </c>
      <c r="BD201" s="16">
        <f t="shared" si="67"/>
        <v>18</v>
      </c>
      <c r="BE201" s="17">
        <f t="shared" si="68"/>
        <v>0.9</v>
      </c>
      <c r="BF201" s="16">
        <f t="shared" si="69"/>
        <v>6</v>
      </c>
      <c r="BG201" s="17">
        <f t="shared" si="70"/>
        <v>0.75</v>
      </c>
      <c r="BH201" s="16">
        <f t="shared" si="71"/>
        <v>18</v>
      </c>
      <c r="BI201" s="17">
        <f t="shared" si="72"/>
        <v>0.81818181818181823</v>
      </c>
      <c r="BJ201" s="16">
        <f t="shared" si="73"/>
        <v>14</v>
      </c>
      <c r="BK201" s="17">
        <f t="shared" si="74"/>
        <v>0.93333333333333335</v>
      </c>
      <c r="BL201" s="16">
        <f t="shared" si="75"/>
        <v>21</v>
      </c>
      <c r="BM201" s="17">
        <f t="shared" si="76"/>
        <v>0.80769230769230771</v>
      </c>
      <c r="BN201" s="16">
        <f t="shared" si="77"/>
        <v>7</v>
      </c>
      <c r="BO201" s="17">
        <f t="shared" si="78"/>
        <v>0.77777777777777779</v>
      </c>
      <c r="BP201" s="16">
        <f t="shared" si="79"/>
        <v>10</v>
      </c>
    </row>
    <row r="202" spans="1:68">
      <c r="A202" s="68" t="s">
        <v>479</v>
      </c>
      <c r="B202" s="69">
        <v>808720</v>
      </c>
      <c r="C202" s="69">
        <v>20</v>
      </c>
      <c r="D202" s="70" t="s">
        <v>241</v>
      </c>
      <c r="E202" s="70" t="s">
        <v>504</v>
      </c>
      <c r="F202" s="35" t="s">
        <v>32</v>
      </c>
      <c r="G202" s="35"/>
      <c r="H202" s="35"/>
      <c r="I202" s="35"/>
      <c r="J202" s="3">
        <v>1</v>
      </c>
      <c r="K202" s="3">
        <v>1</v>
      </c>
      <c r="L202" s="3">
        <v>0</v>
      </c>
      <c r="M202" s="3">
        <v>1</v>
      </c>
      <c r="N202" s="3">
        <v>0</v>
      </c>
      <c r="O202" s="3">
        <v>1</v>
      </c>
      <c r="P202" s="3">
        <v>0</v>
      </c>
      <c r="Q202" s="3">
        <v>0</v>
      </c>
      <c r="R202" s="3">
        <v>0</v>
      </c>
      <c r="S202" s="3">
        <v>0</v>
      </c>
      <c r="T202" s="3">
        <v>0</v>
      </c>
      <c r="U202" s="3">
        <v>0</v>
      </c>
      <c r="V202" s="3">
        <v>1</v>
      </c>
      <c r="W202" s="3">
        <v>0</v>
      </c>
      <c r="X202" s="3">
        <v>0</v>
      </c>
      <c r="Y202" s="3">
        <v>0</v>
      </c>
      <c r="Z202" s="3">
        <v>0</v>
      </c>
      <c r="AA202" s="3">
        <v>0</v>
      </c>
      <c r="AB202" s="3">
        <v>1</v>
      </c>
      <c r="AC202" s="3">
        <v>1</v>
      </c>
      <c r="AD202" s="3">
        <v>1</v>
      </c>
      <c r="AE202" s="3">
        <v>1</v>
      </c>
      <c r="AF202" s="3">
        <v>0</v>
      </c>
      <c r="AG202" s="3">
        <v>1</v>
      </c>
      <c r="AH202" s="3">
        <v>1</v>
      </c>
      <c r="AI202" s="3">
        <v>0</v>
      </c>
      <c r="AJ202" s="3">
        <v>2</v>
      </c>
      <c r="AK202" s="3">
        <v>0</v>
      </c>
      <c r="AL202" s="3">
        <v>1</v>
      </c>
      <c r="AM202" s="3">
        <v>1</v>
      </c>
      <c r="AN202" s="3">
        <v>1</v>
      </c>
      <c r="AO202" s="3">
        <v>0</v>
      </c>
      <c r="AP202" s="3">
        <v>1</v>
      </c>
      <c r="AQ202" s="3">
        <v>0</v>
      </c>
      <c r="AR202" s="3">
        <v>1</v>
      </c>
      <c r="AS202" s="3">
        <v>0</v>
      </c>
      <c r="AT202" s="3">
        <v>0</v>
      </c>
      <c r="AU202" s="3">
        <v>2</v>
      </c>
      <c r="AV202" s="3">
        <v>0</v>
      </c>
      <c r="AW202" s="3">
        <v>1</v>
      </c>
      <c r="AX202" s="3">
        <v>0</v>
      </c>
      <c r="AY202" s="3">
        <v>0</v>
      </c>
      <c r="AZ202" s="3">
        <v>0</v>
      </c>
      <c r="BA202" s="16">
        <f t="shared" si="64"/>
        <v>21</v>
      </c>
      <c r="BB202" s="17">
        <f t="shared" si="65"/>
        <v>0.42</v>
      </c>
      <c r="BC202" s="17" t="str">
        <f t="shared" si="66"/>
        <v>Patenkinamas</v>
      </c>
      <c r="BD202" s="16">
        <f t="shared" si="67"/>
        <v>8</v>
      </c>
      <c r="BE202" s="17">
        <f t="shared" si="68"/>
        <v>0.4</v>
      </c>
      <c r="BF202" s="16">
        <f t="shared" si="69"/>
        <v>3</v>
      </c>
      <c r="BG202" s="17">
        <f t="shared" si="70"/>
        <v>0.375</v>
      </c>
      <c r="BH202" s="16">
        <f t="shared" si="71"/>
        <v>10</v>
      </c>
      <c r="BI202" s="17">
        <f t="shared" si="72"/>
        <v>0.45454545454545453</v>
      </c>
      <c r="BJ202" s="16">
        <f t="shared" si="73"/>
        <v>6</v>
      </c>
      <c r="BK202" s="17">
        <f t="shared" si="74"/>
        <v>0.4</v>
      </c>
      <c r="BL202" s="16">
        <f t="shared" si="75"/>
        <v>12</v>
      </c>
      <c r="BM202" s="17">
        <f t="shared" si="76"/>
        <v>0.46153846153846156</v>
      </c>
      <c r="BN202" s="16">
        <f t="shared" si="77"/>
        <v>3</v>
      </c>
      <c r="BO202" s="17">
        <f t="shared" si="78"/>
        <v>0.33333333333333331</v>
      </c>
      <c r="BP202" s="16">
        <f t="shared" si="79"/>
        <v>3</v>
      </c>
    </row>
    <row r="203" spans="1:68">
      <c r="A203" s="68" t="s">
        <v>479</v>
      </c>
      <c r="B203" s="69">
        <v>808721</v>
      </c>
      <c r="C203" s="69">
        <v>21</v>
      </c>
      <c r="D203" s="70" t="s">
        <v>432</v>
      </c>
      <c r="E203" s="70" t="s">
        <v>505</v>
      </c>
      <c r="F203" s="35" t="s">
        <v>36</v>
      </c>
      <c r="G203" s="35"/>
      <c r="H203" s="35"/>
      <c r="I203" s="35"/>
      <c r="J203" s="3">
        <v>1</v>
      </c>
      <c r="K203" s="3">
        <v>1</v>
      </c>
      <c r="L203" s="3">
        <v>1</v>
      </c>
      <c r="M203" s="3">
        <v>1</v>
      </c>
      <c r="N203" s="3">
        <v>1</v>
      </c>
      <c r="O203" s="3">
        <v>1</v>
      </c>
      <c r="P203" s="3">
        <v>1</v>
      </c>
      <c r="Q203" s="3">
        <v>1</v>
      </c>
      <c r="R203" s="3">
        <v>1</v>
      </c>
      <c r="S203" s="3">
        <v>1</v>
      </c>
      <c r="T203" s="3">
        <v>1</v>
      </c>
      <c r="U203" s="3">
        <v>0</v>
      </c>
      <c r="V203" s="3">
        <v>1</v>
      </c>
      <c r="W203" s="3">
        <v>0</v>
      </c>
      <c r="X203" s="3">
        <v>0</v>
      </c>
      <c r="Y203" s="3">
        <v>1</v>
      </c>
      <c r="Z203" s="3">
        <v>1</v>
      </c>
      <c r="AA203" s="3">
        <v>0</v>
      </c>
      <c r="AB203" s="3">
        <v>1</v>
      </c>
      <c r="AC203" s="3">
        <v>0</v>
      </c>
      <c r="AD203" s="3">
        <v>1</v>
      </c>
      <c r="AE203" s="3">
        <v>0</v>
      </c>
      <c r="AF203" s="3">
        <v>0</v>
      </c>
      <c r="AG203" s="3">
        <v>0</v>
      </c>
      <c r="AH203" s="3">
        <v>1</v>
      </c>
      <c r="AI203" s="3">
        <v>1</v>
      </c>
      <c r="AJ203" s="3">
        <v>2</v>
      </c>
      <c r="AK203" s="3">
        <v>0</v>
      </c>
      <c r="AL203" s="3">
        <v>1</v>
      </c>
      <c r="AM203" s="3">
        <v>0</v>
      </c>
      <c r="AN203" s="3">
        <v>0</v>
      </c>
      <c r="AO203" s="3">
        <v>0</v>
      </c>
      <c r="AP203" s="3">
        <v>1</v>
      </c>
      <c r="AQ203" s="3">
        <v>0</v>
      </c>
      <c r="AR203" s="3">
        <v>1</v>
      </c>
      <c r="AS203" s="3">
        <v>0</v>
      </c>
      <c r="AT203" s="3">
        <v>0</v>
      </c>
      <c r="AU203" s="3">
        <v>2</v>
      </c>
      <c r="AV203" s="3">
        <v>1</v>
      </c>
      <c r="AW203" s="3">
        <v>1</v>
      </c>
      <c r="AX203" s="3">
        <v>0</v>
      </c>
      <c r="AY203" s="3">
        <v>0</v>
      </c>
      <c r="AZ203" s="3">
        <v>1</v>
      </c>
      <c r="BA203" s="16">
        <f t="shared" si="64"/>
        <v>28</v>
      </c>
      <c r="BB203" s="17">
        <f t="shared" si="65"/>
        <v>0.56000000000000005</v>
      </c>
      <c r="BC203" s="17" t="str">
        <f t="shared" si="66"/>
        <v>Pagrindinis</v>
      </c>
      <c r="BD203" s="16">
        <f t="shared" si="67"/>
        <v>14</v>
      </c>
      <c r="BE203" s="17">
        <f t="shared" si="68"/>
        <v>0.7</v>
      </c>
      <c r="BF203" s="16">
        <f t="shared" si="69"/>
        <v>4</v>
      </c>
      <c r="BG203" s="17">
        <f t="shared" si="70"/>
        <v>0.5</v>
      </c>
      <c r="BH203" s="16">
        <f t="shared" si="71"/>
        <v>10</v>
      </c>
      <c r="BI203" s="17">
        <f t="shared" si="72"/>
        <v>0.45454545454545453</v>
      </c>
      <c r="BJ203" s="16">
        <f t="shared" si="73"/>
        <v>12</v>
      </c>
      <c r="BK203" s="17">
        <f t="shared" si="74"/>
        <v>0.8</v>
      </c>
      <c r="BL203" s="16">
        <f t="shared" si="75"/>
        <v>13</v>
      </c>
      <c r="BM203" s="17">
        <f t="shared" si="76"/>
        <v>0.5</v>
      </c>
      <c r="BN203" s="16">
        <f t="shared" si="77"/>
        <v>3</v>
      </c>
      <c r="BO203" s="17">
        <f t="shared" si="78"/>
        <v>0.33333333333333331</v>
      </c>
      <c r="BP203" s="16">
        <f t="shared" si="79"/>
        <v>6</v>
      </c>
    </row>
    <row r="204" spans="1:68">
      <c r="A204" s="68" t="s">
        <v>479</v>
      </c>
      <c r="B204" s="69">
        <v>808722</v>
      </c>
      <c r="C204" s="69">
        <v>22</v>
      </c>
      <c r="D204" s="70" t="s">
        <v>38</v>
      </c>
      <c r="E204" s="70" t="s">
        <v>506</v>
      </c>
      <c r="F204" s="35" t="s">
        <v>32</v>
      </c>
      <c r="G204" s="35"/>
      <c r="H204" s="35"/>
      <c r="I204" s="35"/>
      <c r="J204" s="3">
        <v>1</v>
      </c>
      <c r="K204" s="3">
        <v>1</v>
      </c>
      <c r="L204" s="3">
        <v>1</v>
      </c>
      <c r="M204" s="3">
        <v>1</v>
      </c>
      <c r="N204" s="3">
        <v>1</v>
      </c>
      <c r="O204" s="3">
        <v>1</v>
      </c>
      <c r="P204" s="3">
        <v>1</v>
      </c>
      <c r="Q204" s="3">
        <v>1</v>
      </c>
      <c r="R204" s="3">
        <v>1</v>
      </c>
      <c r="S204" s="3">
        <v>1</v>
      </c>
      <c r="T204" s="3">
        <v>1</v>
      </c>
      <c r="U204" s="3">
        <v>1</v>
      </c>
      <c r="V204" s="3">
        <v>1</v>
      </c>
      <c r="W204" s="3">
        <v>1</v>
      </c>
      <c r="X204" s="3">
        <v>1</v>
      </c>
      <c r="Y204" s="3">
        <v>1</v>
      </c>
      <c r="Z204" s="3">
        <v>1</v>
      </c>
      <c r="AA204" s="3">
        <v>0</v>
      </c>
      <c r="AB204" s="3">
        <v>0</v>
      </c>
      <c r="AC204" s="3">
        <v>1</v>
      </c>
      <c r="AD204" s="3">
        <v>0</v>
      </c>
      <c r="AE204" s="3">
        <v>1</v>
      </c>
      <c r="AF204" s="3">
        <v>0</v>
      </c>
      <c r="AG204" s="3">
        <v>1</v>
      </c>
      <c r="AH204" s="3">
        <v>1</v>
      </c>
      <c r="AI204" s="3">
        <v>1</v>
      </c>
      <c r="AJ204" s="3">
        <v>2</v>
      </c>
      <c r="AK204" s="3">
        <v>1</v>
      </c>
      <c r="AL204" s="3">
        <v>1</v>
      </c>
      <c r="AM204" s="3">
        <v>1</v>
      </c>
      <c r="AN204" s="3">
        <v>1</v>
      </c>
      <c r="AO204" s="3">
        <v>1</v>
      </c>
      <c r="AP204" s="3">
        <v>2</v>
      </c>
      <c r="AQ204" s="3">
        <v>1</v>
      </c>
      <c r="AR204" s="3">
        <v>1</v>
      </c>
      <c r="AS204" s="3">
        <v>1</v>
      </c>
      <c r="AT204" s="3">
        <v>1</v>
      </c>
      <c r="AU204" s="3">
        <v>1</v>
      </c>
      <c r="AV204" s="3">
        <v>1</v>
      </c>
      <c r="AW204" s="3">
        <v>1</v>
      </c>
      <c r="AX204" s="3">
        <v>0</v>
      </c>
      <c r="AY204" s="3">
        <v>0</v>
      </c>
      <c r="AZ204" s="3">
        <v>0</v>
      </c>
      <c r="BA204" s="16">
        <f t="shared" si="64"/>
        <v>38</v>
      </c>
      <c r="BB204" s="17">
        <f t="shared" si="65"/>
        <v>0.76</v>
      </c>
      <c r="BC204" s="17" t="str">
        <f t="shared" si="66"/>
        <v>Pagrindinis</v>
      </c>
      <c r="BD204" s="16">
        <f t="shared" si="67"/>
        <v>16</v>
      </c>
      <c r="BE204" s="17">
        <f t="shared" si="68"/>
        <v>0.8</v>
      </c>
      <c r="BF204" s="16">
        <f t="shared" si="69"/>
        <v>6</v>
      </c>
      <c r="BG204" s="17">
        <f t="shared" si="70"/>
        <v>0.75</v>
      </c>
      <c r="BH204" s="16">
        <f t="shared" si="71"/>
        <v>16</v>
      </c>
      <c r="BI204" s="17">
        <f t="shared" si="72"/>
        <v>0.72727272727272729</v>
      </c>
      <c r="BJ204" s="16">
        <f t="shared" si="73"/>
        <v>13</v>
      </c>
      <c r="BK204" s="17">
        <f t="shared" si="74"/>
        <v>0.8666666666666667</v>
      </c>
      <c r="BL204" s="16">
        <f t="shared" si="75"/>
        <v>21</v>
      </c>
      <c r="BM204" s="17">
        <f t="shared" si="76"/>
        <v>0.80769230769230771</v>
      </c>
      <c r="BN204" s="16">
        <f t="shared" si="77"/>
        <v>4</v>
      </c>
      <c r="BO204" s="17">
        <f t="shared" si="78"/>
        <v>0.44444444444444442</v>
      </c>
      <c r="BP204" s="16">
        <f t="shared" si="79"/>
        <v>9</v>
      </c>
    </row>
    <row r="205" spans="1:68">
      <c r="A205" s="68" t="s">
        <v>479</v>
      </c>
      <c r="B205" s="69">
        <v>808723</v>
      </c>
      <c r="C205" s="69">
        <v>23</v>
      </c>
      <c r="D205" s="70" t="s">
        <v>507</v>
      </c>
      <c r="E205" s="70" t="s">
        <v>508</v>
      </c>
      <c r="F205" s="35" t="s">
        <v>32</v>
      </c>
      <c r="G205" s="35"/>
      <c r="H205" s="35"/>
      <c r="I205" s="35"/>
      <c r="J205" s="3">
        <v>1</v>
      </c>
      <c r="K205" s="3">
        <v>1</v>
      </c>
      <c r="L205" s="3">
        <v>0</v>
      </c>
      <c r="M205" s="3">
        <v>1</v>
      </c>
      <c r="N205" s="3">
        <v>1</v>
      </c>
      <c r="O205" s="3">
        <v>0</v>
      </c>
      <c r="P205" s="3">
        <v>0</v>
      </c>
      <c r="Q205" s="3">
        <v>0</v>
      </c>
      <c r="R205" s="3">
        <v>0</v>
      </c>
      <c r="S205" s="3">
        <v>0</v>
      </c>
      <c r="T205" s="3">
        <v>1</v>
      </c>
      <c r="U205" s="3">
        <v>0</v>
      </c>
      <c r="V205" s="3">
        <v>2</v>
      </c>
      <c r="W205" s="3">
        <v>0</v>
      </c>
      <c r="X205" s="3">
        <v>0</v>
      </c>
      <c r="Y205" s="3">
        <v>1</v>
      </c>
      <c r="Z205" s="3">
        <v>0</v>
      </c>
      <c r="AA205" s="3">
        <v>1</v>
      </c>
      <c r="AB205" s="3">
        <v>0</v>
      </c>
      <c r="AC205" s="3">
        <v>0</v>
      </c>
      <c r="AD205" s="3">
        <v>0</v>
      </c>
      <c r="AE205" s="3">
        <v>1</v>
      </c>
      <c r="AF205" s="3">
        <v>0</v>
      </c>
      <c r="AG205" s="3">
        <v>1</v>
      </c>
      <c r="AH205" s="3">
        <v>1</v>
      </c>
      <c r="AI205" s="3">
        <v>0</v>
      </c>
      <c r="AJ205" s="3">
        <v>2</v>
      </c>
      <c r="AK205" s="3">
        <v>1</v>
      </c>
      <c r="AL205" s="3">
        <v>1</v>
      </c>
      <c r="AM205" s="3">
        <v>1</v>
      </c>
      <c r="AN205" s="3">
        <v>1</v>
      </c>
      <c r="AO205" s="3">
        <v>0</v>
      </c>
      <c r="AP205" s="3">
        <v>2</v>
      </c>
      <c r="AQ205" s="3">
        <v>0</v>
      </c>
      <c r="AR205" s="3">
        <v>1</v>
      </c>
      <c r="AS205" s="3">
        <v>0</v>
      </c>
      <c r="AT205" s="3">
        <v>1</v>
      </c>
      <c r="AU205" s="3">
        <v>2</v>
      </c>
      <c r="AV205" s="3">
        <v>1</v>
      </c>
      <c r="AW205" s="3">
        <v>2</v>
      </c>
      <c r="AX205" s="3">
        <v>0</v>
      </c>
      <c r="AY205" s="3">
        <v>1</v>
      </c>
      <c r="AZ205" s="3">
        <v>1</v>
      </c>
      <c r="BA205" s="16">
        <f t="shared" si="64"/>
        <v>29</v>
      </c>
      <c r="BB205" s="17">
        <f t="shared" si="65"/>
        <v>0.57999999999999996</v>
      </c>
      <c r="BC205" s="17" t="str">
        <f t="shared" si="66"/>
        <v>Pagrindinis</v>
      </c>
      <c r="BD205" s="16">
        <f t="shared" si="67"/>
        <v>12</v>
      </c>
      <c r="BE205" s="17">
        <f t="shared" si="68"/>
        <v>0.6</v>
      </c>
      <c r="BF205" s="16">
        <f t="shared" si="69"/>
        <v>1</v>
      </c>
      <c r="BG205" s="17">
        <f t="shared" si="70"/>
        <v>0.125</v>
      </c>
      <c r="BH205" s="16">
        <f t="shared" si="71"/>
        <v>16</v>
      </c>
      <c r="BI205" s="17">
        <f t="shared" si="72"/>
        <v>0.72727272727272729</v>
      </c>
      <c r="BJ205" s="16">
        <f t="shared" si="73"/>
        <v>11</v>
      </c>
      <c r="BK205" s="17">
        <f t="shared" si="74"/>
        <v>0.73333333333333328</v>
      </c>
      <c r="BL205" s="16">
        <f t="shared" si="75"/>
        <v>15</v>
      </c>
      <c r="BM205" s="17">
        <f t="shared" si="76"/>
        <v>0.57692307692307687</v>
      </c>
      <c r="BN205" s="16">
        <f t="shared" si="77"/>
        <v>3</v>
      </c>
      <c r="BO205" s="17">
        <f t="shared" si="78"/>
        <v>0.33333333333333331</v>
      </c>
      <c r="BP205" s="16">
        <f t="shared" si="79"/>
        <v>6</v>
      </c>
    </row>
    <row r="206" spans="1:68">
      <c r="A206" s="68" t="s">
        <v>479</v>
      </c>
      <c r="B206" s="69">
        <v>808724</v>
      </c>
      <c r="C206" s="69">
        <v>24</v>
      </c>
      <c r="D206" s="70" t="s">
        <v>103</v>
      </c>
      <c r="E206" s="70" t="s">
        <v>509</v>
      </c>
      <c r="F206" s="35" t="s">
        <v>36</v>
      </c>
      <c r="G206" s="35"/>
      <c r="H206" s="35"/>
      <c r="I206" s="35"/>
      <c r="J206" s="3">
        <v>1</v>
      </c>
      <c r="K206" s="3">
        <v>1</v>
      </c>
      <c r="L206" s="3">
        <v>0</v>
      </c>
      <c r="M206" s="3">
        <v>1</v>
      </c>
      <c r="N206" s="3">
        <v>1</v>
      </c>
      <c r="O206" s="3">
        <v>1</v>
      </c>
      <c r="P206" s="3">
        <v>1</v>
      </c>
      <c r="Q206" s="3">
        <v>0</v>
      </c>
      <c r="R206" s="3">
        <v>1</v>
      </c>
      <c r="S206" s="3">
        <v>1</v>
      </c>
      <c r="T206" s="3">
        <v>0</v>
      </c>
      <c r="U206" s="3">
        <v>1</v>
      </c>
      <c r="V206" s="3">
        <v>2</v>
      </c>
      <c r="W206" s="3">
        <v>1</v>
      </c>
      <c r="X206" s="3">
        <v>1</v>
      </c>
      <c r="Y206" s="3">
        <v>1</v>
      </c>
      <c r="Z206" s="3">
        <v>0</v>
      </c>
      <c r="AA206" s="3">
        <v>1</v>
      </c>
      <c r="AB206" s="3">
        <v>1</v>
      </c>
      <c r="AC206" s="3">
        <v>0</v>
      </c>
      <c r="AD206" s="3">
        <v>1</v>
      </c>
      <c r="AE206" s="3">
        <v>1</v>
      </c>
      <c r="AF206" s="3">
        <v>1</v>
      </c>
      <c r="AG206" s="3">
        <v>1</v>
      </c>
      <c r="AH206" s="3">
        <v>1</v>
      </c>
      <c r="AI206" s="3">
        <v>0</v>
      </c>
      <c r="AJ206" s="3">
        <v>2</v>
      </c>
      <c r="AK206" s="3">
        <v>0</v>
      </c>
      <c r="AL206" s="3">
        <v>1</v>
      </c>
      <c r="AM206" s="3">
        <v>1</v>
      </c>
      <c r="AN206" s="3">
        <v>1</v>
      </c>
      <c r="AO206" s="3">
        <v>1</v>
      </c>
      <c r="AP206" s="3">
        <v>1</v>
      </c>
      <c r="AQ206" s="3">
        <v>0</v>
      </c>
      <c r="AR206" s="3">
        <v>1</v>
      </c>
      <c r="AS206" s="3">
        <v>0</v>
      </c>
      <c r="AT206" s="3">
        <v>1</v>
      </c>
      <c r="AU206" s="3">
        <v>2</v>
      </c>
      <c r="AV206" s="3">
        <v>1</v>
      </c>
      <c r="AW206" s="3">
        <v>1</v>
      </c>
      <c r="AX206" s="3">
        <v>0</v>
      </c>
      <c r="AY206" s="3">
        <v>0</v>
      </c>
      <c r="AZ206" s="3">
        <v>2</v>
      </c>
      <c r="BA206" s="16">
        <f t="shared" si="64"/>
        <v>36</v>
      </c>
      <c r="BB206" s="17">
        <f t="shared" si="65"/>
        <v>0.72</v>
      </c>
      <c r="BC206" s="17" t="str">
        <f t="shared" si="66"/>
        <v>Pagrindinis</v>
      </c>
      <c r="BD206" s="16">
        <f t="shared" si="67"/>
        <v>15</v>
      </c>
      <c r="BE206" s="17">
        <f t="shared" si="68"/>
        <v>0.75</v>
      </c>
      <c r="BF206" s="16">
        <f t="shared" si="69"/>
        <v>5</v>
      </c>
      <c r="BG206" s="17">
        <f t="shared" si="70"/>
        <v>0.625</v>
      </c>
      <c r="BH206" s="16">
        <f t="shared" si="71"/>
        <v>16</v>
      </c>
      <c r="BI206" s="17">
        <f t="shared" si="72"/>
        <v>0.72727272727272729</v>
      </c>
      <c r="BJ206" s="16">
        <f t="shared" si="73"/>
        <v>10</v>
      </c>
      <c r="BK206" s="17">
        <f t="shared" si="74"/>
        <v>0.66666666666666663</v>
      </c>
      <c r="BL206" s="16">
        <f t="shared" si="75"/>
        <v>21</v>
      </c>
      <c r="BM206" s="17">
        <f t="shared" si="76"/>
        <v>0.80769230769230771</v>
      </c>
      <c r="BN206" s="16">
        <f t="shared" si="77"/>
        <v>5</v>
      </c>
      <c r="BO206" s="17">
        <f t="shared" si="78"/>
        <v>0.55555555555555558</v>
      </c>
      <c r="BP206" s="16">
        <f t="shared" si="79"/>
        <v>8</v>
      </c>
    </row>
    <row r="207" spans="1:68">
      <c r="A207" s="68" t="s">
        <v>479</v>
      </c>
      <c r="B207" s="69">
        <v>808725</v>
      </c>
      <c r="C207" s="69">
        <v>25</v>
      </c>
      <c r="D207" s="70" t="s">
        <v>229</v>
      </c>
      <c r="E207" s="70" t="s">
        <v>510</v>
      </c>
      <c r="F207" s="35" t="s">
        <v>36</v>
      </c>
      <c r="G207" s="35"/>
      <c r="H207" s="35"/>
      <c r="I207" s="35"/>
      <c r="J207" s="3">
        <v>1</v>
      </c>
      <c r="K207" s="3">
        <v>1</v>
      </c>
      <c r="L207" s="3">
        <v>1</v>
      </c>
      <c r="M207" s="3">
        <v>1</v>
      </c>
      <c r="N207" s="3">
        <v>0</v>
      </c>
      <c r="O207" s="3">
        <v>1</v>
      </c>
      <c r="P207" s="3">
        <v>0</v>
      </c>
      <c r="Q207" s="3">
        <v>0</v>
      </c>
      <c r="R207" s="3">
        <v>0</v>
      </c>
      <c r="S207" s="3">
        <v>1</v>
      </c>
      <c r="T207" s="3">
        <v>1</v>
      </c>
      <c r="U207" s="3">
        <v>1</v>
      </c>
      <c r="V207" s="3">
        <v>2</v>
      </c>
      <c r="W207" s="3">
        <v>0</v>
      </c>
      <c r="X207" s="3">
        <v>0</v>
      </c>
      <c r="Y207" s="3">
        <v>1</v>
      </c>
      <c r="Z207" s="3">
        <v>1</v>
      </c>
      <c r="AA207" s="3">
        <v>0</v>
      </c>
      <c r="AB207" s="3">
        <v>1</v>
      </c>
      <c r="AC207" s="3">
        <v>0</v>
      </c>
      <c r="AD207" s="3">
        <v>1</v>
      </c>
      <c r="AE207" s="3">
        <v>0</v>
      </c>
      <c r="AF207" s="3">
        <v>0</v>
      </c>
      <c r="AG207" s="3">
        <v>0</v>
      </c>
      <c r="AH207" s="3">
        <v>1</v>
      </c>
      <c r="AI207" s="3">
        <v>1</v>
      </c>
      <c r="AJ207" s="3">
        <v>2</v>
      </c>
      <c r="AK207" s="3">
        <v>0</v>
      </c>
      <c r="AL207" s="3">
        <v>1</v>
      </c>
      <c r="AM207" s="3">
        <v>1</v>
      </c>
      <c r="AN207" s="3">
        <v>1</v>
      </c>
      <c r="AO207" s="3">
        <v>0</v>
      </c>
      <c r="AP207" s="3">
        <v>2</v>
      </c>
      <c r="AQ207" s="3">
        <v>0</v>
      </c>
      <c r="AR207" s="3">
        <v>1</v>
      </c>
      <c r="AS207" s="3">
        <v>0</v>
      </c>
      <c r="AT207" s="3">
        <v>1</v>
      </c>
      <c r="AU207" s="3">
        <v>2</v>
      </c>
      <c r="AV207" s="3">
        <v>0</v>
      </c>
      <c r="AW207" s="3">
        <v>1</v>
      </c>
      <c r="AX207" s="3">
        <v>0</v>
      </c>
      <c r="AY207" s="3">
        <v>0</v>
      </c>
      <c r="AZ207" s="3">
        <v>2</v>
      </c>
      <c r="BA207" s="16">
        <f t="shared" si="64"/>
        <v>30</v>
      </c>
      <c r="BB207" s="17">
        <f t="shared" si="65"/>
        <v>0.6</v>
      </c>
      <c r="BC207" s="17" t="str">
        <f t="shared" si="66"/>
        <v>Pagrindinis</v>
      </c>
      <c r="BD207" s="16">
        <f t="shared" si="67"/>
        <v>14</v>
      </c>
      <c r="BE207" s="17">
        <f t="shared" si="68"/>
        <v>0.7</v>
      </c>
      <c r="BF207" s="16">
        <f t="shared" si="69"/>
        <v>2</v>
      </c>
      <c r="BG207" s="17">
        <f t="shared" si="70"/>
        <v>0.25</v>
      </c>
      <c r="BH207" s="16">
        <f t="shared" si="71"/>
        <v>14</v>
      </c>
      <c r="BI207" s="17">
        <f t="shared" si="72"/>
        <v>0.63636363636363635</v>
      </c>
      <c r="BJ207" s="16">
        <f t="shared" si="73"/>
        <v>11</v>
      </c>
      <c r="BK207" s="17">
        <f t="shared" si="74"/>
        <v>0.73333333333333328</v>
      </c>
      <c r="BL207" s="16">
        <f t="shared" si="75"/>
        <v>15</v>
      </c>
      <c r="BM207" s="17">
        <f t="shared" si="76"/>
        <v>0.57692307692307687</v>
      </c>
      <c r="BN207" s="16">
        <f t="shared" si="77"/>
        <v>4</v>
      </c>
      <c r="BO207" s="17">
        <f t="shared" si="78"/>
        <v>0.44444444444444442</v>
      </c>
      <c r="BP207" s="16">
        <f t="shared" si="79"/>
        <v>6</v>
      </c>
    </row>
    <row r="208" spans="1:68">
      <c r="A208" s="68" t="s">
        <v>479</v>
      </c>
      <c r="B208" s="69">
        <v>808726</v>
      </c>
      <c r="C208" s="69">
        <v>26</v>
      </c>
      <c r="D208" s="70" t="s">
        <v>511</v>
      </c>
      <c r="E208" s="70" t="s">
        <v>512</v>
      </c>
      <c r="F208" s="35" t="s">
        <v>32</v>
      </c>
      <c r="G208" s="35"/>
      <c r="H208" s="35"/>
      <c r="I208" s="35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16" t="str">
        <f t="shared" si="64"/>
        <v>Tuščias</v>
      </c>
      <c r="BB208" s="17" t="str">
        <f t="shared" si="65"/>
        <v>Tuščias</v>
      </c>
      <c r="BC208" s="17" t="str">
        <f t="shared" si="66"/>
        <v>Neatliko</v>
      </c>
      <c r="BD208" s="16" t="str">
        <f t="shared" si="67"/>
        <v>Tuščias</v>
      </c>
      <c r="BE208" s="17" t="str">
        <f t="shared" si="68"/>
        <v>Tuščias</v>
      </c>
      <c r="BF208" s="16" t="str">
        <f t="shared" si="69"/>
        <v>Tuščias</v>
      </c>
      <c r="BG208" s="17" t="str">
        <f t="shared" si="70"/>
        <v>Tuščias</v>
      </c>
      <c r="BH208" s="16" t="str">
        <f t="shared" si="71"/>
        <v>Tuščias</v>
      </c>
      <c r="BI208" s="17" t="str">
        <f t="shared" si="72"/>
        <v>Tuščias</v>
      </c>
      <c r="BJ208" s="16" t="str">
        <f t="shared" si="73"/>
        <v>Tuščias</v>
      </c>
      <c r="BK208" s="17" t="str">
        <f t="shared" si="74"/>
        <v>Tuščias</v>
      </c>
      <c r="BL208" s="16" t="str">
        <f t="shared" si="75"/>
        <v>Tuščias</v>
      </c>
      <c r="BM208" s="17" t="str">
        <f t="shared" si="76"/>
        <v>Tuščias</v>
      </c>
      <c r="BN208" s="16" t="str">
        <f t="shared" si="77"/>
        <v>Tuščias</v>
      </c>
      <c r="BO208" s="17" t="str">
        <f t="shared" si="78"/>
        <v>Tuščias</v>
      </c>
      <c r="BP208" s="16" t="str">
        <f t="shared" si="79"/>
        <v>Tuščias</v>
      </c>
    </row>
    <row r="209" spans="1:68">
      <c r="A209" s="68" t="s">
        <v>479</v>
      </c>
      <c r="B209" s="69">
        <v>808727</v>
      </c>
      <c r="C209" s="69">
        <v>27</v>
      </c>
      <c r="D209" s="70" t="s">
        <v>259</v>
      </c>
      <c r="E209" s="70" t="s">
        <v>513</v>
      </c>
      <c r="F209" s="35" t="s">
        <v>32</v>
      </c>
      <c r="G209" s="35"/>
      <c r="H209" s="35"/>
      <c r="I209" s="35"/>
      <c r="J209" s="3">
        <v>1</v>
      </c>
      <c r="K209" s="3">
        <v>1</v>
      </c>
      <c r="L209" s="3">
        <v>1</v>
      </c>
      <c r="M209" s="3">
        <v>1</v>
      </c>
      <c r="N209" s="3">
        <v>1</v>
      </c>
      <c r="O209" s="3">
        <v>1</v>
      </c>
      <c r="P209" s="3">
        <v>1</v>
      </c>
      <c r="Q209" s="3">
        <v>1</v>
      </c>
      <c r="R209" s="3">
        <v>1</v>
      </c>
      <c r="S209" s="3">
        <v>1</v>
      </c>
      <c r="T209" s="3">
        <v>1</v>
      </c>
      <c r="U209" s="3">
        <v>1</v>
      </c>
      <c r="V209" s="3">
        <v>2</v>
      </c>
      <c r="W209" s="3">
        <v>1</v>
      </c>
      <c r="X209" s="3">
        <v>1</v>
      </c>
      <c r="Y209" s="3">
        <v>1</v>
      </c>
      <c r="Z209" s="3">
        <v>1</v>
      </c>
      <c r="AA209" s="3">
        <v>1</v>
      </c>
      <c r="AB209" s="3">
        <v>1</v>
      </c>
      <c r="AC209" s="3">
        <v>1</v>
      </c>
      <c r="AD209" s="3">
        <v>1</v>
      </c>
      <c r="AE209" s="3">
        <v>1</v>
      </c>
      <c r="AF209" s="3">
        <v>1</v>
      </c>
      <c r="AG209" s="3">
        <v>1</v>
      </c>
      <c r="AH209" s="3">
        <v>1</v>
      </c>
      <c r="AI209" s="3">
        <v>1</v>
      </c>
      <c r="AJ209" s="3">
        <v>2</v>
      </c>
      <c r="AK209" s="3">
        <v>1</v>
      </c>
      <c r="AL209" s="3">
        <v>1</v>
      </c>
      <c r="AM209" s="3">
        <v>1</v>
      </c>
      <c r="AN209" s="3">
        <v>1</v>
      </c>
      <c r="AO209" s="3">
        <v>1</v>
      </c>
      <c r="AP209" s="3">
        <v>2</v>
      </c>
      <c r="AQ209" s="3">
        <v>1</v>
      </c>
      <c r="AR209" s="3">
        <v>0</v>
      </c>
      <c r="AS209" s="3">
        <v>1</v>
      </c>
      <c r="AT209" s="3">
        <v>1</v>
      </c>
      <c r="AU209" s="3">
        <v>2</v>
      </c>
      <c r="AV209" s="3">
        <v>1</v>
      </c>
      <c r="AW209" s="3">
        <v>1</v>
      </c>
      <c r="AX209" s="3">
        <v>0</v>
      </c>
      <c r="AY209" s="3">
        <v>0</v>
      </c>
      <c r="AZ209" s="3">
        <v>2</v>
      </c>
      <c r="BA209" s="16">
        <f t="shared" si="64"/>
        <v>45</v>
      </c>
      <c r="BB209" s="17">
        <f t="shared" si="65"/>
        <v>0.9</v>
      </c>
      <c r="BC209" s="17" t="str">
        <f t="shared" si="66"/>
        <v>Aukštesnysis</v>
      </c>
      <c r="BD209" s="16">
        <f t="shared" si="67"/>
        <v>19</v>
      </c>
      <c r="BE209" s="17">
        <f t="shared" si="68"/>
        <v>0.95</v>
      </c>
      <c r="BF209" s="16">
        <f t="shared" si="69"/>
        <v>8</v>
      </c>
      <c r="BG209" s="17">
        <f t="shared" si="70"/>
        <v>1</v>
      </c>
      <c r="BH209" s="16">
        <f t="shared" si="71"/>
        <v>18</v>
      </c>
      <c r="BI209" s="17">
        <f t="shared" si="72"/>
        <v>0.81818181818181823</v>
      </c>
      <c r="BJ209" s="16">
        <f t="shared" si="73"/>
        <v>14</v>
      </c>
      <c r="BK209" s="17">
        <f t="shared" si="74"/>
        <v>0.93333333333333335</v>
      </c>
      <c r="BL209" s="16">
        <f t="shared" si="75"/>
        <v>24</v>
      </c>
      <c r="BM209" s="17">
        <f t="shared" si="76"/>
        <v>0.92307692307692313</v>
      </c>
      <c r="BN209" s="16">
        <f t="shared" si="77"/>
        <v>7</v>
      </c>
      <c r="BO209" s="17">
        <f t="shared" si="78"/>
        <v>0.77777777777777779</v>
      </c>
      <c r="BP209" s="16">
        <f t="shared" si="79"/>
        <v>10</v>
      </c>
    </row>
    <row r="210" spans="1:68">
      <c r="A210" s="68" t="s">
        <v>479</v>
      </c>
      <c r="B210" s="69">
        <v>808728</v>
      </c>
      <c r="C210" s="69">
        <v>28</v>
      </c>
      <c r="D210" s="70" t="s">
        <v>278</v>
      </c>
      <c r="E210" s="70" t="s">
        <v>514</v>
      </c>
      <c r="F210" s="35" t="s">
        <v>32</v>
      </c>
      <c r="G210" s="35"/>
      <c r="H210" s="35"/>
      <c r="I210" s="35"/>
      <c r="J210" s="3">
        <v>1</v>
      </c>
      <c r="K210" s="3">
        <v>1</v>
      </c>
      <c r="L210" s="3">
        <v>1</v>
      </c>
      <c r="M210" s="3">
        <v>1</v>
      </c>
      <c r="N210" s="3">
        <v>0</v>
      </c>
      <c r="O210" s="3">
        <v>1</v>
      </c>
      <c r="P210" s="3">
        <v>0</v>
      </c>
      <c r="Q210" s="3">
        <v>1</v>
      </c>
      <c r="R210" s="3">
        <v>1</v>
      </c>
      <c r="S210" s="3">
        <v>0</v>
      </c>
      <c r="T210" s="3">
        <v>1</v>
      </c>
      <c r="U210" s="3">
        <v>1</v>
      </c>
      <c r="V210" s="3">
        <v>2</v>
      </c>
      <c r="W210" s="3">
        <v>0</v>
      </c>
      <c r="X210" s="3">
        <v>0</v>
      </c>
      <c r="Y210" s="3">
        <v>0</v>
      </c>
      <c r="Z210" s="3">
        <v>1</v>
      </c>
      <c r="AA210" s="3">
        <v>1</v>
      </c>
      <c r="AB210" s="3">
        <v>0</v>
      </c>
      <c r="AC210" s="3">
        <v>1</v>
      </c>
      <c r="AD210" s="3">
        <v>1</v>
      </c>
      <c r="AE210" s="3">
        <v>1</v>
      </c>
      <c r="AF210" s="3">
        <v>1</v>
      </c>
      <c r="AG210" s="3">
        <v>0</v>
      </c>
      <c r="AH210" s="3">
        <v>1</v>
      </c>
      <c r="AI210" s="3">
        <v>1</v>
      </c>
      <c r="AJ210" s="3">
        <v>2</v>
      </c>
      <c r="AK210" s="3">
        <v>0</v>
      </c>
      <c r="AL210" s="3">
        <v>1</v>
      </c>
      <c r="AM210" s="3">
        <v>1</v>
      </c>
      <c r="AN210" s="3">
        <v>1</v>
      </c>
      <c r="AO210" s="3">
        <v>1</v>
      </c>
      <c r="AP210" s="3">
        <v>2</v>
      </c>
      <c r="AQ210" s="3">
        <v>0</v>
      </c>
      <c r="AR210" s="3">
        <v>1</v>
      </c>
      <c r="AS210" s="3">
        <v>1</v>
      </c>
      <c r="AT210" s="3">
        <v>1</v>
      </c>
      <c r="AU210" s="3">
        <v>2</v>
      </c>
      <c r="AV210" s="3">
        <v>0</v>
      </c>
      <c r="AW210" s="3">
        <v>2</v>
      </c>
      <c r="AX210" s="3">
        <v>0</v>
      </c>
      <c r="AY210" s="3">
        <v>0</v>
      </c>
      <c r="AZ210" s="3">
        <v>0</v>
      </c>
      <c r="BA210" s="16">
        <f t="shared" si="64"/>
        <v>34</v>
      </c>
      <c r="BB210" s="17">
        <f t="shared" si="65"/>
        <v>0.68</v>
      </c>
      <c r="BC210" s="17" t="str">
        <f t="shared" si="66"/>
        <v>Pagrindinis</v>
      </c>
      <c r="BD210" s="16">
        <f t="shared" si="67"/>
        <v>13</v>
      </c>
      <c r="BE210" s="17">
        <f t="shared" si="68"/>
        <v>0.65</v>
      </c>
      <c r="BF210" s="16">
        <f t="shared" si="69"/>
        <v>6</v>
      </c>
      <c r="BG210" s="17">
        <f t="shared" si="70"/>
        <v>0.75</v>
      </c>
      <c r="BH210" s="16">
        <f t="shared" si="71"/>
        <v>15</v>
      </c>
      <c r="BI210" s="17">
        <f t="shared" si="72"/>
        <v>0.68181818181818177</v>
      </c>
      <c r="BJ210" s="16">
        <f t="shared" si="73"/>
        <v>12</v>
      </c>
      <c r="BK210" s="17">
        <f t="shared" si="74"/>
        <v>0.8</v>
      </c>
      <c r="BL210" s="16">
        <f t="shared" si="75"/>
        <v>18</v>
      </c>
      <c r="BM210" s="17">
        <f t="shared" si="76"/>
        <v>0.69230769230769229</v>
      </c>
      <c r="BN210" s="16">
        <f t="shared" si="77"/>
        <v>4</v>
      </c>
      <c r="BO210" s="17">
        <f t="shared" si="78"/>
        <v>0.44444444444444442</v>
      </c>
      <c r="BP210" s="16">
        <f t="shared" si="79"/>
        <v>8</v>
      </c>
    </row>
    <row r="211" spans="1:68">
      <c r="A211" s="68" t="s">
        <v>479</v>
      </c>
      <c r="B211" s="69">
        <v>808729</v>
      </c>
      <c r="C211" s="69">
        <v>29</v>
      </c>
      <c r="D211" s="70" t="s">
        <v>323</v>
      </c>
      <c r="E211" s="70" t="s">
        <v>515</v>
      </c>
      <c r="F211" s="35" t="s">
        <v>32</v>
      </c>
      <c r="G211" s="35" t="s">
        <v>34</v>
      </c>
      <c r="H211" s="35" t="s">
        <v>34</v>
      </c>
      <c r="I211" s="35"/>
      <c r="J211" s="3">
        <v>1</v>
      </c>
      <c r="K211" s="3">
        <v>0</v>
      </c>
      <c r="L211" s="3">
        <v>1</v>
      </c>
      <c r="M211" s="3">
        <v>1</v>
      </c>
      <c r="N211" s="3">
        <v>1</v>
      </c>
      <c r="O211" s="3">
        <v>1</v>
      </c>
      <c r="P211" s="3">
        <v>0</v>
      </c>
      <c r="Q211" s="3">
        <v>0</v>
      </c>
      <c r="R211" s="3">
        <v>0</v>
      </c>
      <c r="S211" s="3">
        <v>1</v>
      </c>
      <c r="T211" s="3">
        <v>0</v>
      </c>
      <c r="U211" s="3">
        <v>0</v>
      </c>
      <c r="V211" s="3">
        <v>1</v>
      </c>
      <c r="W211" s="3">
        <v>0</v>
      </c>
      <c r="X211" s="3">
        <v>1</v>
      </c>
      <c r="Y211" s="3">
        <v>1</v>
      </c>
      <c r="Z211" s="3">
        <v>0</v>
      </c>
      <c r="AA211" s="3">
        <v>0</v>
      </c>
      <c r="AB211" s="3">
        <v>0</v>
      </c>
      <c r="AC211" s="3">
        <v>0</v>
      </c>
      <c r="AD211" s="3">
        <v>1</v>
      </c>
      <c r="AE211" s="3">
        <v>1</v>
      </c>
      <c r="AF211" s="3">
        <v>0</v>
      </c>
      <c r="AG211" s="3">
        <v>0</v>
      </c>
      <c r="AH211" s="3">
        <v>1</v>
      </c>
      <c r="AI211" s="3">
        <v>0</v>
      </c>
      <c r="AJ211" s="3">
        <v>1</v>
      </c>
      <c r="AK211" s="3">
        <v>0</v>
      </c>
      <c r="AL211" s="3">
        <v>0</v>
      </c>
      <c r="AM211" s="3">
        <v>0</v>
      </c>
      <c r="AN211" s="3">
        <v>1</v>
      </c>
      <c r="AO211" s="3">
        <v>0</v>
      </c>
      <c r="AP211" s="3">
        <v>2</v>
      </c>
      <c r="AQ211" s="3">
        <v>0</v>
      </c>
      <c r="AR211" s="3">
        <v>1</v>
      </c>
      <c r="AS211" s="3">
        <v>0</v>
      </c>
      <c r="AT211" s="3">
        <v>0</v>
      </c>
      <c r="AU211" s="3">
        <v>2</v>
      </c>
      <c r="AV211" s="3">
        <v>0</v>
      </c>
      <c r="AW211" s="3">
        <v>1</v>
      </c>
      <c r="AX211" s="3">
        <v>0</v>
      </c>
      <c r="AY211" s="3">
        <v>0</v>
      </c>
      <c r="AZ211" s="3">
        <v>0</v>
      </c>
      <c r="BA211" s="16">
        <f t="shared" si="64"/>
        <v>20</v>
      </c>
      <c r="BB211" s="17">
        <f t="shared" si="65"/>
        <v>0.4</v>
      </c>
      <c r="BC211" s="17" t="str">
        <f t="shared" si="66"/>
        <v>Patenkinamas</v>
      </c>
      <c r="BD211" s="16">
        <f t="shared" si="67"/>
        <v>10</v>
      </c>
      <c r="BE211" s="17">
        <f t="shared" si="68"/>
        <v>0.5</v>
      </c>
      <c r="BF211" s="16">
        <f t="shared" si="69"/>
        <v>3</v>
      </c>
      <c r="BG211" s="17">
        <f t="shared" si="70"/>
        <v>0.375</v>
      </c>
      <c r="BH211" s="16">
        <f t="shared" si="71"/>
        <v>7</v>
      </c>
      <c r="BI211" s="17">
        <f t="shared" si="72"/>
        <v>0.31818181818181818</v>
      </c>
      <c r="BJ211" s="16">
        <f t="shared" si="73"/>
        <v>10</v>
      </c>
      <c r="BK211" s="17">
        <f t="shared" si="74"/>
        <v>0.66666666666666663</v>
      </c>
      <c r="BL211" s="16">
        <f t="shared" si="75"/>
        <v>10</v>
      </c>
      <c r="BM211" s="17">
        <f t="shared" si="76"/>
        <v>0.38461538461538464</v>
      </c>
      <c r="BN211" s="16">
        <f t="shared" si="77"/>
        <v>0</v>
      </c>
      <c r="BO211" s="17">
        <f t="shared" si="78"/>
        <v>0</v>
      </c>
      <c r="BP211" s="16">
        <f t="shared" si="79"/>
        <v>3</v>
      </c>
    </row>
    <row r="212" spans="1:68">
      <c r="A212" s="68" t="s">
        <v>479</v>
      </c>
      <c r="B212" s="69">
        <v>808730</v>
      </c>
      <c r="C212" s="69">
        <v>30</v>
      </c>
      <c r="D212" s="70" t="s">
        <v>451</v>
      </c>
      <c r="E212" s="70" t="s">
        <v>516</v>
      </c>
      <c r="F212" s="35" t="s">
        <v>32</v>
      </c>
      <c r="G212" s="35" t="s">
        <v>34</v>
      </c>
      <c r="H212" s="35" t="s">
        <v>34</v>
      </c>
      <c r="I212" s="35" t="s">
        <v>34</v>
      </c>
      <c r="J212" s="3">
        <v>1</v>
      </c>
      <c r="K212" s="3">
        <v>1</v>
      </c>
      <c r="L212" s="3">
        <v>1</v>
      </c>
      <c r="M212" s="3">
        <v>1</v>
      </c>
      <c r="N212" s="3">
        <v>1</v>
      </c>
      <c r="O212" s="3">
        <v>1</v>
      </c>
      <c r="P212" s="3">
        <v>1</v>
      </c>
      <c r="Q212" s="3">
        <v>1</v>
      </c>
      <c r="R212" s="3">
        <v>0</v>
      </c>
      <c r="S212" s="3">
        <v>1</v>
      </c>
      <c r="T212" s="3">
        <v>1</v>
      </c>
      <c r="U212" s="3">
        <v>1</v>
      </c>
      <c r="V212" s="3">
        <v>2</v>
      </c>
      <c r="W212" s="3">
        <v>0</v>
      </c>
      <c r="X212" s="3">
        <v>1</v>
      </c>
      <c r="Y212" s="3">
        <v>1</v>
      </c>
      <c r="Z212" s="3">
        <v>0</v>
      </c>
      <c r="AA212" s="3">
        <v>0</v>
      </c>
      <c r="AB212" s="3">
        <v>1</v>
      </c>
      <c r="AC212" s="3">
        <v>1</v>
      </c>
      <c r="AD212" s="3">
        <v>1</v>
      </c>
      <c r="AE212" s="3">
        <v>1</v>
      </c>
      <c r="AF212" s="3">
        <v>0</v>
      </c>
      <c r="AG212" s="3">
        <v>1</v>
      </c>
      <c r="AH212" s="3">
        <v>1</v>
      </c>
      <c r="AI212" s="3">
        <v>1</v>
      </c>
      <c r="AJ212" s="3">
        <v>2</v>
      </c>
      <c r="AK212" s="3">
        <v>0</v>
      </c>
      <c r="AL212" s="3">
        <v>1</v>
      </c>
      <c r="AM212" s="3">
        <v>1</v>
      </c>
      <c r="AN212" s="3">
        <v>1</v>
      </c>
      <c r="AO212" s="3">
        <v>0</v>
      </c>
      <c r="AP212" s="3">
        <v>2</v>
      </c>
      <c r="AQ212" s="3">
        <v>0</v>
      </c>
      <c r="AR212" s="3">
        <v>1</v>
      </c>
      <c r="AS212" s="3">
        <v>0</v>
      </c>
      <c r="AT212" s="3">
        <v>1</v>
      </c>
      <c r="AU212" s="3">
        <v>2</v>
      </c>
      <c r="AV212" s="3">
        <v>0</v>
      </c>
      <c r="AW212" s="3">
        <v>1</v>
      </c>
      <c r="AX212" s="3">
        <v>1</v>
      </c>
      <c r="AY212" s="3">
        <v>1</v>
      </c>
      <c r="AZ212" s="3">
        <v>0</v>
      </c>
      <c r="BA212" s="16">
        <f t="shared" si="64"/>
        <v>36</v>
      </c>
      <c r="BB212" s="17">
        <f t="shared" si="65"/>
        <v>0.72</v>
      </c>
      <c r="BC212" s="17" t="str">
        <f t="shared" si="66"/>
        <v>Pagrindinis</v>
      </c>
      <c r="BD212" s="16">
        <f t="shared" si="67"/>
        <v>17</v>
      </c>
      <c r="BE212" s="17">
        <f t="shared" si="68"/>
        <v>0.85</v>
      </c>
      <c r="BF212" s="16">
        <f t="shared" si="69"/>
        <v>6</v>
      </c>
      <c r="BG212" s="17">
        <f t="shared" si="70"/>
        <v>0.75</v>
      </c>
      <c r="BH212" s="16">
        <f t="shared" si="71"/>
        <v>13</v>
      </c>
      <c r="BI212" s="17">
        <f t="shared" si="72"/>
        <v>0.59090909090909094</v>
      </c>
      <c r="BJ212" s="16">
        <f t="shared" si="73"/>
        <v>13</v>
      </c>
      <c r="BK212" s="17">
        <f t="shared" si="74"/>
        <v>0.8666666666666667</v>
      </c>
      <c r="BL212" s="16">
        <f t="shared" si="75"/>
        <v>18</v>
      </c>
      <c r="BM212" s="17">
        <f t="shared" si="76"/>
        <v>0.69230769230769229</v>
      </c>
      <c r="BN212" s="16">
        <f t="shared" si="77"/>
        <v>5</v>
      </c>
      <c r="BO212" s="17">
        <f t="shared" si="78"/>
        <v>0.55555555555555558</v>
      </c>
      <c r="BP212" s="16">
        <f t="shared" si="79"/>
        <v>8</v>
      </c>
    </row>
  </sheetData>
  <mergeCells count="9">
    <mergeCell ref="BD1:BI1"/>
    <mergeCell ref="BJ1:BO1"/>
    <mergeCell ref="BA2:BB2"/>
    <mergeCell ref="BD2:BE2"/>
    <mergeCell ref="BF2:BG2"/>
    <mergeCell ref="BH2:BI2"/>
    <mergeCell ref="BJ2:BK2"/>
    <mergeCell ref="BL2:BM2"/>
    <mergeCell ref="BN2:BO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workbookViewId="0">
      <selection activeCell="A16" sqref="A16:XFD26"/>
    </sheetView>
  </sheetViews>
  <sheetFormatPr defaultRowHeight="15"/>
  <cols>
    <col min="1" max="1" width="22.5703125" style="38" customWidth="1"/>
    <col min="2" max="5" width="5.85546875" style="38" customWidth="1"/>
    <col min="6" max="6" width="2.42578125" style="38" customWidth="1"/>
    <col min="7" max="7" width="22.5703125" style="38" customWidth="1"/>
    <col min="8" max="11" width="5.85546875" style="38" customWidth="1"/>
    <col min="12" max="12" width="2.28515625" style="38" customWidth="1"/>
    <col min="13" max="13" width="22.5703125" style="38" customWidth="1"/>
    <col min="14" max="17" width="5.85546875" style="38" customWidth="1"/>
    <col min="18" max="18" width="2.28515625" style="38" customWidth="1"/>
    <col min="19" max="19" width="22.5703125" style="38" customWidth="1"/>
    <col min="20" max="23" width="5.85546875" style="38" customWidth="1"/>
    <col min="24" max="16384" width="9.140625" style="38"/>
  </cols>
  <sheetData>
    <row r="1" spans="1:23">
      <c r="A1" s="37" t="s">
        <v>184</v>
      </c>
    </row>
    <row r="2" spans="1:23">
      <c r="A2" s="37" t="s">
        <v>185</v>
      </c>
      <c r="B2" s="39" t="s">
        <v>8</v>
      </c>
      <c r="C2" s="39" t="s">
        <v>9</v>
      </c>
      <c r="D2" s="39" t="s">
        <v>10</v>
      </c>
      <c r="E2" s="39" t="s">
        <v>11</v>
      </c>
      <c r="G2" s="37" t="s">
        <v>186</v>
      </c>
      <c r="H2" s="39" t="s">
        <v>8</v>
      </c>
      <c r="I2" s="39" t="s">
        <v>9</v>
      </c>
      <c r="J2" s="39" t="s">
        <v>10</v>
      </c>
      <c r="K2" s="39" t="s">
        <v>11</v>
      </c>
      <c r="M2" s="37" t="s">
        <v>187</v>
      </c>
      <c r="N2" s="39" t="s">
        <v>8</v>
      </c>
      <c r="O2" s="39" t="s">
        <v>9</v>
      </c>
      <c r="P2" s="39" t="s">
        <v>10</v>
      </c>
      <c r="Q2" s="39" t="s">
        <v>11</v>
      </c>
      <c r="S2" s="37" t="s">
        <v>188</v>
      </c>
      <c r="T2" s="39" t="s">
        <v>8</v>
      </c>
      <c r="U2" s="39" t="s">
        <v>9</v>
      </c>
      <c r="V2" s="39" t="s">
        <v>10</v>
      </c>
      <c r="W2" s="39" t="s">
        <v>11</v>
      </c>
    </row>
    <row r="3" spans="1:23">
      <c r="A3" s="40" t="s">
        <v>189</v>
      </c>
      <c r="B3" s="41">
        <v>16.29778672032193</v>
      </c>
      <c r="C3" s="41">
        <v>39.235412474849092</v>
      </c>
      <c r="D3" s="41">
        <v>35.814889336016094</v>
      </c>
      <c r="E3" s="41">
        <v>8.6519114688128766</v>
      </c>
      <c r="G3" s="40" t="s">
        <v>189</v>
      </c>
      <c r="H3" s="41">
        <v>7.831325301204819</v>
      </c>
      <c r="I3" s="41">
        <v>35.542168674698793</v>
      </c>
      <c r="J3" s="41">
        <v>46.184738955823292</v>
      </c>
      <c r="K3" s="41">
        <v>10.441767068273093</v>
      </c>
      <c r="M3" s="40" t="s">
        <v>189</v>
      </c>
      <c r="N3" s="41">
        <v>8.6345381526104426</v>
      </c>
      <c r="O3" s="41">
        <v>27.510040160642571</v>
      </c>
      <c r="P3" s="41">
        <v>52.008032128514053</v>
      </c>
      <c r="Q3" s="41">
        <v>11.847389558232932</v>
      </c>
      <c r="S3" s="40" t="s">
        <v>189</v>
      </c>
      <c r="T3" s="41">
        <v>8.9361702127659566</v>
      </c>
      <c r="U3" s="41">
        <v>30.212765957446809</v>
      </c>
      <c r="V3" s="41">
        <v>52.978723404255319</v>
      </c>
      <c r="W3" s="41">
        <v>7.8723404255319149</v>
      </c>
    </row>
    <row r="4" spans="1:23">
      <c r="A4" s="42" t="s">
        <v>190</v>
      </c>
      <c r="B4" s="41">
        <v>11.594202898550725</v>
      </c>
      <c r="C4" s="41">
        <v>40.579710144927539</v>
      </c>
      <c r="D4" s="41">
        <v>36.231884057971016</v>
      </c>
      <c r="E4" s="41">
        <v>11.594202898550725</v>
      </c>
      <c r="G4" s="42" t="s">
        <v>190</v>
      </c>
      <c r="H4" s="41">
        <v>4.8780487804878048</v>
      </c>
      <c r="I4" s="41">
        <v>30.243902439024389</v>
      </c>
      <c r="J4" s="41">
        <v>52.68292682926829</v>
      </c>
      <c r="K4" s="41">
        <v>12.195121951219512</v>
      </c>
      <c r="M4" s="42" t="s">
        <v>190</v>
      </c>
      <c r="N4" s="41">
        <v>7.8048780487804876</v>
      </c>
      <c r="O4" s="41">
        <v>25.365853658536587</v>
      </c>
      <c r="P4" s="41">
        <v>55.121951219512198</v>
      </c>
      <c r="Q4" s="41">
        <v>11.707317073170731</v>
      </c>
      <c r="S4" s="42" t="s">
        <v>190</v>
      </c>
      <c r="T4" s="41">
        <v>3.1007751937984498</v>
      </c>
      <c r="U4" s="41">
        <v>28.68217054263566</v>
      </c>
      <c r="V4" s="41">
        <v>51.937984496124031</v>
      </c>
      <c r="W4" s="41">
        <v>16.279069767441861</v>
      </c>
    </row>
    <row r="5" spans="1:23">
      <c r="A5" s="42" t="s">
        <v>191</v>
      </c>
      <c r="B5" s="41">
        <v>17.777777777777779</v>
      </c>
      <c r="C5" s="41">
        <v>37.333333333333336</v>
      </c>
      <c r="D5" s="41">
        <v>36.888888888888886</v>
      </c>
      <c r="E5" s="41">
        <v>8</v>
      </c>
      <c r="G5" s="42" t="s">
        <v>191</v>
      </c>
      <c r="H5" s="41">
        <v>8.7719298245614041</v>
      </c>
      <c r="I5" s="41">
        <v>39.473684210526315</v>
      </c>
      <c r="J5" s="41">
        <v>41.228070175438596</v>
      </c>
      <c r="K5" s="41">
        <v>10.526315789473685</v>
      </c>
      <c r="M5" s="42" t="s">
        <v>191</v>
      </c>
      <c r="N5" s="41">
        <v>8.7719298245614041</v>
      </c>
      <c r="O5" s="41">
        <v>27.631578947368421</v>
      </c>
      <c r="P5" s="41">
        <v>51.315789473684212</v>
      </c>
      <c r="Q5" s="41">
        <v>12.280701754385966</v>
      </c>
      <c r="S5" s="42" t="s">
        <v>191</v>
      </c>
      <c r="T5" s="41">
        <v>7.8534031413612562</v>
      </c>
      <c r="U5" s="41">
        <v>28.272251308900522</v>
      </c>
      <c r="V5" s="41">
        <v>57.068062827225134</v>
      </c>
      <c r="W5" s="41">
        <v>6.8062827225130889</v>
      </c>
    </row>
    <row r="6" spans="1:23">
      <c r="A6" s="40" t="s">
        <v>192</v>
      </c>
      <c r="B6" s="41">
        <v>26.153846153846153</v>
      </c>
      <c r="C6" s="41">
        <v>41.53846153846154</v>
      </c>
      <c r="D6" s="41">
        <v>30.76923076923077</v>
      </c>
      <c r="E6" s="41">
        <v>1.5384615384615385</v>
      </c>
      <c r="G6" s="40" t="s">
        <v>192</v>
      </c>
      <c r="H6" s="41">
        <v>13.846153846153847</v>
      </c>
      <c r="I6" s="41">
        <v>38.46153846153846</v>
      </c>
      <c r="J6" s="41">
        <v>43.07692307692308</v>
      </c>
      <c r="K6" s="41">
        <v>4.615384615384615</v>
      </c>
      <c r="M6" s="40" t="s">
        <v>192</v>
      </c>
      <c r="N6" s="41">
        <v>10.76923076923077</v>
      </c>
      <c r="O6" s="41">
        <v>33.846153846153847</v>
      </c>
      <c r="P6" s="41">
        <v>44.615384615384613</v>
      </c>
      <c r="Q6" s="41">
        <v>10.76923076923077</v>
      </c>
      <c r="S6" s="40" t="s">
        <v>192</v>
      </c>
      <c r="T6" s="41">
        <v>14.666666666666666</v>
      </c>
      <c r="U6" s="41">
        <v>34.666666666666664</v>
      </c>
      <c r="V6" s="41">
        <v>48.666666666666664</v>
      </c>
      <c r="W6" s="41">
        <v>2</v>
      </c>
    </row>
    <row r="7" spans="1:23">
      <c r="A7" s="40" t="s">
        <v>193</v>
      </c>
      <c r="B7" s="41">
        <v>9.0909090909090917</v>
      </c>
      <c r="C7" s="41">
        <v>41.32231404958678</v>
      </c>
      <c r="D7" s="41">
        <v>37.190082644628099</v>
      </c>
      <c r="E7" s="41">
        <v>12.396694214876034</v>
      </c>
      <c r="G7" s="40" t="s">
        <v>193</v>
      </c>
      <c r="H7" s="41">
        <v>3.6036036036036037</v>
      </c>
      <c r="I7" s="41">
        <v>28.828828828828829</v>
      </c>
      <c r="J7" s="41">
        <v>61.261261261261261</v>
      </c>
      <c r="K7" s="41">
        <v>6.3063063063063067</v>
      </c>
      <c r="M7" s="40" t="s">
        <v>193</v>
      </c>
      <c r="N7" s="41">
        <v>6.3063063063063067</v>
      </c>
      <c r="O7" s="41">
        <v>18.918918918918919</v>
      </c>
      <c r="P7" s="41">
        <v>66.666666666666671</v>
      </c>
      <c r="Q7" s="41">
        <v>8.1081081081081088</v>
      </c>
      <c r="S7" s="40" t="s">
        <v>193</v>
      </c>
      <c r="T7" s="41">
        <v>1.2820512820512822</v>
      </c>
      <c r="U7" s="41">
        <v>28.205128205128204</v>
      </c>
      <c r="V7" s="41">
        <v>55.128205128205131</v>
      </c>
      <c r="W7" s="41">
        <v>15.384615384615385</v>
      </c>
    </row>
    <row r="8" spans="1:23">
      <c r="A8" s="40" t="s">
        <v>194</v>
      </c>
      <c r="B8" s="41">
        <v>19.58041958041958</v>
      </c>
      <c r="C8" s="41">
        <v>39.86013986013986</v>
      </c>
      <c r="D8" s="41">
        <v>34.965034965034967</v>
      </c>
      <c r="E8" s="41">
        <v>5.5944055944055942</v>
      </c>
      <c r="G8" s="40" t="s">
        <v>194</v>
      </c>
      <c r="H8" s="41">
        <v>7.8014184397163122</v>
      </c>
      <c r="I8" s="41">
        <v>44.680851063829785</v>
      </c>
      <c r="J8" s="41">
        <v>35.460992907801419</v>
      </c>
      <c r="K8" s="41">
        <v>12.056737588652481</v>
      </c>
      <c r="M8" s="40" t="s">
        <v>194</v>
      </c>
      <c r="N8" s="41">
        <v>4.9645390070921982</v>
      </c>
      <c r="O8" s="41">
        <v>34.042553191489361</v>
      </c>
      <c r="P8" s="41">
        <v>52.4822695035461</v>
      </c>
      <c r="Q8" s="41">
        <v>8.5106382978723403</v>
      </c>
      <c r="S8" s="40" t="s">
        <v>194</v>
      </c>
      <c r="T8" s="41">
        <v>8.3832335329341312</v>
      </c>
      <c r="U8" s="41">
        <v>36.526946107784433</v>
      </c>
      <c r="V8" s="41">
        <v>52.095808383233532</v>
      </c>
      <c r="W8" s="41">
        <v>2.9940119760479043</v>
      </c>
    </row>
    <row r="9" spans="1:23">
      <c r="A9" s="40" t="s">
        <v>195</v>
      </c>
      <c r="B9" s="41">
        <v>14.503816793893129</v>
      </c>
      <c r="C9" s="41">
        <v>38.931297709923662</v>
      </c>
      <c r="D9" s="41">
        <v>37.404580152671755</v>
      </c>
      <c r="E9" s="41">
        <v>9.1603053435114496</v>
      </c>
      <c r="G9" s="40" t="s">
        <v>195</v>
      </c>
      <c r="H9" s="41">
        <v>12.781954887218046</v>
      </c>
      <c r="I9" s="41">
        <v>32.330827067669176</v>
      </c>
      <c r="J9" s="41">
        <v>44.360902255639097</v>
      </c>
      <c r="K9" s="41">
        <v>10.526315789473685</v>
      </c>
      <c r="M9" s="40" t="s">
        <v>195</v>
      </c>
      <c r="N9" s="41">
        <v>15.037593984962406</v>
      </c>
      <c r="O9" s="41">
        <v>29.323308270676691</v>
      </c>
      <c r="P9" s="41">
        <v>42.857142857142854</v>
      </c>
      <c r="Q9" s="41">
        <v>12.781954887218046</v>
      </c>
      <c r="S9" s="40" t="s">
        <v>195</v>
      </c>
      <c r="T9" s="41">
        <v>9.0909090909090917</v>
      </c>
      <c r="U9" s="41">
        <v>28.787878787878789</v>
      </c>
      <c r="V9" s="41">
        <v>50</v>
      </c>
      <c r="W9" s="41">
        <v>12.121212121212121</v>
      </c>
    </row>
    <row r="10" spans="1:23">
      <c r="A10" s="40" t="s">
        <v>196</v>
      </c>
      <c r="B10" s="41">
        <v>22.549019607843139</v>
      </c>
      <c r="C10" s="41">
        <v>36.274509803921568</v>
      </c>
      <c r="D10" s="41">
        <v>33.333333333333336</v>
      </c>
      <c r="E10" s="41">
        <v>7.8431372549019605</v>
      </c>
      <c r="G10" s="40" t="s">
        <v>196</v>
      </c>
      <c r="H10" s="41">
        <v>6.1946902654867255</v>
      </c>
      <c r="I10" s="41">
        <v>34.513274336283189</v>
      </c>
      <c r="J10" s="41">
        <v>46.902654867256636</v>
      </c>
      <c r="K10" s="41">
        <v>12.389380530973451</v>
      </c>
      <c r="M10" s="40" t="s">
        <v>196</v>
      </c>
      <c r="N10" s="41">
        <v>7.9646017699115044</v>
      </c>
      <c r="O10" s="41">
        <v>25.663716814159294</v>
      </c>
      <c r="P10" s="41">
        <v>47.787610619469028</v>
      </c>
      <c r="Q10" s="41">
        <v>18.584070796460178</v>
      </c>
      <c r="S10" s="40" t="s">
        <v>196</v>
      </c>
      <c r="T10" s="41">
        <v>12.578616352201259</v>
      </c>
      <c r="U10" s="41">
        <v>25.786163522012579</v>
      </c>
      <c r="V10" s="41">
        <v>54.088050314465406</v>
      </c>
      <c r="W10" s="41">
        <v>7.5471698113207548</v>
      </c>
    </row>
    <row r="11" spans="1:23">
      <c r="A11" s="40" t="s">
        <v>197</v>
      </c>
      <c r="B11" s="41">
        <v>12.8</v>
      </c>
      <c r="C11" s="41">
        <v>40</v>
      </c>
      <c r="D11" s="41">
        <v>38.799999999999997</v>
      </c>
      <c r="E11" s="41">
        <v>8.4</v>
      </c>
      <c r="G11" s="40" t="s">
        <v>197</v>
      </c>
      <c r="H11" s="41">
        <v>2.5751072961373391</v>
      </c>
      <c r="I11" s="41">
        <v>29.184549356223176</v>
      </c>
      <c r="J11" s="41">
        <v>53.648068669527895</v>
      </c>
      <c r="K11" s="41">
        <v>14.592274678111588</v>
      </c>
      <c r="M11" s="40" t="s">
        <v>197</v>
      </c>
      <c r="N11" s="41">
        <v>2.5751072961373391</v>
      </c>
      <c r="O11" s="41">
        <v>15.021459227467812</v>
      </c>
      <c r="P11" s="41">
        <v>62.660944206008587</v>
      </c>
      <c r="Q11" s="41">
        <v>19.742489270386265</v>
      </c>
      <c r="S11" s="40" t="s">
        <v>197</v>
      </c>
      <c r="T11" s="41">
        <v>6.9565217391304346</v>
      </c>
      <c r="U11" s="41">
        <v>27.826086956521738</v>
      </c>
      <c r="V11" s="41">
        <v>55.217391304347828</v>
      </c>
      <c r="W11" s="41">
        <v>10</v>
      </c>
    </row>
    <row r="12" spans="1:23">
      <c r="A12" s="40" t="s">
        <v>198</v>
      </c>
      <c r="B12" s="41">
        <v>19.918699186991869</v>
      </c>
      <c r="C12" s="41">
        <v>38.211382113821138</v>
      </c>
      <c r="D12" s="41">
        <v>32.926829268292686</v>
      </c>
      <c r="E12" s="41">
        <v>8.9430894308943092</v>
      </c>
      <c r="G12" s="40" t="s">
        <v>198</v>
      </c>
      <c r="H12" s="41">
        <v>12.167300380228136</v>
      </c>
      <c r="I12" s="41">
        <v>41.064638783269963</v>
      </c>
      <c r="J12" s="41">
        <v>39.923954372623577</v>
      </c>
      <c r="K12" s="41">
        <v>6.8441064638783269</v>
      </c>
      <c r="M12" s="40" t="s">
        <v>198</v>
      </c>
      <c r="N12" s="41">
        <v>13.307984790874524</v>
      </c>
      <c r="O12" s="41">
        <v>38.783269961977183</v>
      </c>
      <c r="P12" s="41">
        <v>42.965779467680605</v>
      </c>
      <c r="Q12" s="41">
        <v>4.9429657794676807</v>
      </c>
      <c r="S12" s="40" t="s">
        <v>198</v>
      </c>
      <c r="T12" s="41">
        <v>10.416666666666666</v>
      </c>
      <c r="U12" s="41">
        <v>32.916666666666664</v>
      </c>
      <c r="V12" s="41">
        <v>50.833333333333336</v>
      </c>
      <c r="W12" s="41">
        <v>5.833333333333333</v>
      </c>
    </row>
    <row r="14" spans="1:23">
      <c r="A14" s="37" t="s">
        <v>199</v>
      </c>
    </row>
    <row r="15" spans="1:23">
      <c r="A15" s="37" t="s">
        <v>185</v>
      </c>
      <c r="B15" s="39" t="s">
        <v>8</v>
      </c>
      <c r="C15" s="39" t="s">
        <v>9</v>
      </c>
      <c r="D15" s="39" t="s">
        <v>10</v>
      </c>
      <c r="E15" s="39" t="s">
        <v>11</v>
      </c>
      <c r="G15" s="37" t="s">
        <v>186</v>
      </c>
      <c r="H15" s="39" t="s">
        <v>8</v>
      </c>
      <c r="I15" s="39" t="s">
        <v>9</v>
      </c>
      <c r="J15" s="39" t="s">
        <v>10</v>
      </c>
      <c r="K15" s="39" t="s">
        <v>11</v>
      </c>
      <c r="M15" s="37" t="s">
        <v>187</v>
      </c>
      <c r="N15" s="39" t="s">
        <v>8</v>
      </c>
      <c r="O15" s="39" t="s">
        <v>9</v>
      </c>
      <c r="P15" s="39" t="s">
        <v>10</v>
      </c>
      <c r="Q15" s="39" t="s">
        <v>11</v>
      </c>
      <c r="S15" s="37" t="s">
        <v>188</v>
      </c>
      <c r="T15" s="39" t="s">
        <v>8</v>
      </c>
      <c r="U15" s="39" t="s">
        <v>9</v>
      </c>
      <c r="V15" s="39" t="s">
        <v>10</v>
      </c>
      <c r="W15" s="39" t="s">
        <v>11</v>
      </c>
    </row>
    <row r="16" spans="1:23">
      <c r="A16" s="40" t="s">
        <v>6</v>
      </c>
      <c r="B16" s="43">
        <v>7.1428571428571423</v>
      </c>
      <c r="C16" s="43">
        <v>27.040816326530614</v>
      </c>
      <c r="D16" s="43">
        <v>45.408163265306122</v>
      </c>
      <c r="E16" s="43">
        <v>20.408163265306122</v>
      </c>
      <c r="G16" s="40" t="s">
        <v>6</v>
      </c>
      <c r="H16" s="43">
        <v>3.0150753768844218</v>
      </c>
      <c r="I16" s="43">
        <v>19.095477386934672</v>
      </c>
      <c r="J16" s="43">
        <v>60.804020100502512</v>
      </c>
      <c r="K16" s="43">
        <v>17.08542713567839</v>
      </c>
      <c r="M16" s="40" t="s">
        <v>6</v>
      </c>
      <c r="N16" s="43">
        <v>2.0512820512820511</v>
      </c>
      <c r="O16" s="43">
        <v>28.717948717948715</v>
      </c>
      <c r="P16" s="43">
        <v>56.410256410256409</v>
      </c>
      <c r="Q16" s="43">
        <v>12.820512820512819</v>
      </c>
      <c r="S16" s="40" t="s">
        <v>6</v>
      </c>
      <c r="T16" s="43">
        <v>3.1413612565445024</v>
      </c>
      <c r="U16" s="43">
        <v>19.3717277486911</v>
      </c>
      <c r="V16" s="43">
        <v>60.209424083769633</v>
      </c>
      <c r="W16" s="43">
        <v>17.277486910994764</v>
      </c>
    </row>
    <row r="17" spans="1:23">
      <c r="A17" s="40" t="s">
        <v>197</v>
      </c>
      <c r="B17" s="43">
        <v>4.7619047619047619</v>
      </c>
      <c r="C17" s="43">
        <v>30.952380952380953</v>
      </c>
      <c r="D17" s="43">
        <v>52.380952380952387</v>
      </c>
      <c r="E17" s="43">
        <v>11.904761904761903</v>
      </c>
      <c r="G17" s="40" t="s">
        <v>197</v>
      </c>
      <c r="H17" s="43">
        <v>2.4096385542168677</v>
      </c>
      <c r="I17" s="43">
        <v>13.253012048192772</v>
      </c>
      <c r="J17" s="43">
        <v>59.036144578313255</v>
      </c>
      <c r="K17" s="43">
        <v>25.301204819277107</v>
      </c>
      <c r="M17" s="40" t="s">
        <v>197</v>
      </c>
      <c r="N17" s="43">
        <v>0</v>
      </c>
      <c r="O17" s="43">
        <v>13.580246913580247</v>
      </c>
      <c r="P17" s="43">
        <v>65.432098765432102</v>
      </c>
      <c r="Q17" s="43">
        <v>20.987654320987652</v>
      </c>
      <c r="S17" s="40" t="s">
        <v>197</v>
      </c>
      <c r="T17" s="43">
        <v>1.25</v>
      </c>
      <c r="U17" s="43">
        <v>16.25</v>
      </c>
      <c r="V17" s="43">
        <v>65</v>
      </c>
      <c r="W17" s="43">
        <v>17.5</v>
      </c>
    </row>
    <row r="18" spans="1:23">
      <c r="A18" s="40" t="s">
        <v>198</v>
      </c>
      <c r="B18" s="43">
        <v>8.9285714285714288</v>
      </c>
      <c r="C18" s="43">
        <v>24.107142857142858</v>
      </c>
      <c r="D18" s="43">
        <v>40.178571428571431</v>
      </c>
      <c r="E18" s="43">
        <v>26.785714285714285</v>
      </c>
      <c r="G18" s="40" t="s">
        <v>198</v>
      </c>
      <c r="H18" s="43">
        <v>3.4482758620689653</v>
      </c>
      <c r="I18" s="43">
        <v>23.275862068965516</v>
      </c>
      <c r="J18" s="43">
        <v>62.068965517241381</v>
      </c>
      <c r="K18" s="43">
        <v>11.206896551724139</v>
      </c>
      <c r="M18" s="40" t="s">
        <v>198</v>
      </c>
      <c r="N18" s="43">
        <v>3.5087719298245612</v>
      </c>
      <c r="O18" s="43">
        <v>39.473684210526315</v>
      </c>
      <c r="P18" s="43">
        <v>50</v>
      </c>
      <c r="Q18" s="43">
        <v>7.0175438596491224</v>
      </c>
      <c r="S18" s="40" t="s">
        <v>198</v>
      </c>
      <c r="T18" s="43">
        <v>4.5045045045045047</v>
      </c>
      <c r="U18" s="43">
        <v>21.621621621621621</v>
      </c>
      <c r="V18" s="43">
        <v>56.756756756756758</v>
      </c>
      <c r="W18" s="43">
        <v>17.117117117117118</v>
      </c>
    </row>
    <row r="19" spans="1:23">
      <c r="A19" s="44" t="s">
        <v>200</v>
      </c>
      <c r="B19" s="43" t="e">
        <v>#DIV/0!</v>
      </c>
      <c r="C19" s="43" t="e">
        <v>#DIV/0!</v>
      </c>
      <c r="D19" s="43" t="e">
        <v>#DIV/0!</v>
      </c>
      <c r="E19" s="43" t="e">
        <v>#DIV/0!</v>
      </c>
      <c r="G19" s="44" t="s">
        <v>200</v>
      </c>
      <c r="H19" s="43" t="e">
        <v>#DIV/0!</v>
      </c>
      <c r="I19" s="43" t="e">
        <v>#DIV/0!</v>
      </c>
      <c r="J19" s="43" t="e">
        <v>#DIV/0!</v>
      </c>
      <c r="K19" s="43" t="e">
        <v>#DIV/0!</v>
      </c>
      <c r="M19" s="44" t="s">
        <v>200</v>
      </c>
      <c r="N19" s="43" t="e">
        <v>#DIV/0!</v>
      </c>
      <c r="O19" s="43" t="e">
        <v>#DIV/0!</v>
      </c>
      <c r="P19" s="43" t="e">
        <v>#DIV/0!</v>
      </c>
      <c r="Q19" s="43" t="e">
        <v>#DIV/0!</v>
      </c>
      <c r="S19" s="44" t="s">
        <v>200</v>
      </c>
      <c r="T19" s="43" t="e">
        <v>#DIV/0!</v>
      </c>
      <c r="U19" s="43" t="e">
        <v>#DIV/0!</v>
      </c>
      <c r="V19" s="43" t="e">
        <v>#DIV/0!</v>
      </c>
      <c r="W19" s="43" t="e">
        <v>#DIV/0!</v>
      </c>
    </row>
    <row r="20" spans="1:23">
      <c r="A20" s="45" t="s">
        <v>131</v>
      </c>
      <c r="B20" s="43">
        <v>6.8965517241379306</v>
      </c>
      <c r="C20" s="43">
        <v>44.827586206896555</v>
      </c>
      <c r="D20" s="43">
        <v>37.931034482758619</v>
      </c>
      <c r="E20" s="43">
        <v>10.344827586206897</v>
      </c>
      <c r="G20" s="45" t="s">
        <v>131</v>
      </c>
      <c r="H20" s="43">
        <v>0</v>
      </c>
      <c r="I20" s="43">
        <v>31.03448275862069</v>
      </c>
      <c r="J20" s="43">
        <v>51.724137931034484</v>
      </c>
      <c r="K20" s="43">
        <v>17.241379310344829</v>
      </c>
      <c r="M20" s="45" t="s">
        <v>131</v>
      </c>
      <c r="N20" s="43">
        <v>6.8965517241379306</v>
      </c>
      <c r="O20" s="43">
        <v>37.931034482758619</v>
      </c>
      <c r="P20" s="43">
        <v>34.482758620689658</v>
      </c>
      <c r="Q20" s="43">
        <v>20.689655172413794</v>
      </c>
      <c r="S20" s="45" t="s">
        <v>131</v>
      </c>
      <c r="T20" s="43">
        <v>0</v>
      </c>
      <c r="U20" s="43">
        <v>20</v>
      </c>
      <c r="V20" s="43">
        <v>60</v>
      </c>
      <c r="W20" s="43">
        <v>20</v>
      </c>
    </row>
    <row r="21" spans="1:23">
      <c r="A21" s="45" t="s">
        <v>132</v>
      </c>
      <c r="B21" s="43">
        <v>3.4482758620689653</v>
      </c>
      <c r="C21" s="43">
        <v>41.379310344827587</v>
      </c>
      <c r="D21" s="43">
        <v>44.827586206896555</v>
      </c>
      <c r="E21" s="43">
        <v>10.344827586206897</v>
      </c>
      <c r="G21" s="45" t="s">
        <v>132</v>
      </c>
      <c r="H21" s="43">
        <v>3.4482758620689653</v>
      </c>
      <c r="I21" s="43">
        <v>24.137931034482758</v>
      </c>
      <c r="J21" s="43">
        <v>55.172413793103445</v>
      </c>
      <c r="K21" s="43">
        <v>17.241379310344829</v>
      </c>
      <c r="M21" s="45" t="s">
        <v>132</v>
      </c>
      <c r="N21" s="43">
        <v>3.4482758620689653</v>
      </c>
      <c r="O21" s="43">
        <v>27.586206896551722</v>
      </c>
      <c r="P21" s="43">
        <v>65.517241379310349</v>
      </c>
      <c r="Q21" s="43">
        <v>3.4482758620689653</v>
      </c>
      <c r="S21" s="45" t="s">
        <v>132</v>
      </c>
      <c r="T21" s="43">
        <v>3.5714285714285712</v>
      </c>
      <c r="U21" s="43">
        <v>21.428571428571427</v>
      </c>
      <c r="V21" s="43">
        <v>32.142857142857146</v>
      </c>
      <c r="W21" s="43">
        <v>42.857142857142854</v>
      </c>
    </row>
    <row r="22" spans="1:23">
      <c r="A22" s="40" t="s">
        <v>133</v>
      </c>
      <c r="B22" s="43">
        <v>10</v>
      </c>
      <c r="C22" s="43">
        <v>10</v>
      </c>
      <c r="D22" s="43">
        <v>50</v>
      </c>
      <c r="E22" s="43">
        <v>30</v>
      </c>
      <c r="G22" s="40" t="s">
        <v>133</v>
      </c>
      <c r="H22" s="43">
        <v>6.666666666666667</v>
      </c>
      <c r="I22" s="43">
        <v>13.333333333333334</v>
      </c>
      <c r="J22" s="43">
        <v>53.333333333333336</v>
      </c>
      <c r="K22" s="43">
        <v>26.666666666666668</v>
      </c>
      <c r="M22" s="40" t="s">
        <v>133</v>
      </c>
      <c r="N22" s="43">
        <v>3.3333333333333335</v>
      </c>
      <c r="O22" s="43">
        <v>13.333333333333334</v>
      </c>
      <c r="P22" s="43">
        <v>60</v>
      </c>
      <c r="Q22" s="43">
        <v>23.333333333333332</v>
      </c>
      <c r="S22" s="40" t="s">
        <v>133</v>
      </c>
      <c r="T22" s="43">
        <v>3.3333333333333335</v>
      </c>
      <c r="U22" s="43">
        <v>20</v>
      </c>
      <c r="V22" s="43">
        <v>66.666666666666657</v>
      </c>
      <c r="W22" s="43">
        <v>10</v>
      </c>
    </row>
    <row r="23" spans="1:23">
      <c r="A23" s="40" t="s">
        <v>201</v>
      </c>
      <c r="B23" s="43">
        <v>0</v>
      </c>
      <c r="C23" s="43">
        <v>23.076923076923077</v>
      </c>
      <c r="D23" s="43">
        <v>46.153846153846153</v>
      </c>
      <c r="E23" s="43">
        <v>30.76923076923077</v>
      </c>
      <c r="G23" s="40" t="s">
        <v>201</v>
      </c>
      <c r="H23" s="43">
        <v>4</v>
      </c>
      <c r="I23" s="43">
        <v>16</v>
      </c>
      <c r="J23" s="43">
        <v>80</v>
      </c>
      <c r="K23" s="43">
        <v>0</v>
      </c>
      <c r="M23" s="40" t="s">
        <v>201</v>
      </c>
      <c r="N23" s="43">
        <v>0</v>
      </c>
      <c r="O23" s="43">
        <v>30.76923076923077</v>
      </c>
      <c r="P23" s="43">
        <v>57.692307692307686</v>
      </c>
      <c r="Q23" s="43">
        <v>11.538461538461538</v>
      </c>
      <c r="S23" s="40" t="s">
        <v>201</v>
      </c>
      <c r="T23" s="43">
        <v>0</v>
      </c>
      <c r="U23" s="43">
        <v>4.1666666666666661</v>
      </c>
      <c r="V23" s="43">
        <v>75</v>
      </c>
      <c r="W23" s="43">
        <v>20.833333333333336</v>
      </c>
    </row>
    <row r="24" spans="1:23">
      <c r="A24" s="40" t="s">
        <v>202</v>
      </c>
      <c r="B24" s="43">
        <v>3.8461538461538463</v>
      </c>
      <c r="C24" s="43">
        <v>19.230769230769234</v>
      </c>
      <c r="D24" s="43">
        <v>61.53846153846154</v>
      </c>
      <c r="E24" s="43">
        <v>15.384615384615385</v>
      </c>
      <c r="G24" s="40" t="s">
        <v>202</v>
      </c>
      <c r="H24" s="43">
        <v>0</v>
      </c>
      <c r="I24" s="43">
        <v>22.222222222222221</v>
      </c>
      <c r="J24" s="43">
        <v>66.666666666666657</v>
      </c>
      <c r="K24" s="43">
        <v>11.111111111111111</v>
      </c>
      <c r="M24" s="40" t="s">
        <v>202</v>
      </c>
      <c r="N24" s="43">
        <v>0</v>
      </c>
      <c r="O24" s="43">
        <v>24</v>
      </c>
      <c r="P24" s="43">
        <v>60</v>
      </c>
      <c r="Q24" s="43">
        <v>16</v>
      </c>
      <c r="S24" s="40" t="s">
        <v>202</v>
      </c>
      <c r="T24" s="43">
        <v>0</v>
      </c>
      <c r="U24" s="43">
        <v>23.076923076923077</v>
      </c>
      <c r="V24" s="43">
        <v>69.230769230769226</v>
      </c>
      <c r="W24" s="43">
        <v>7.6923076923076925</v>
      </c>
    </row>
    <row r="25" spans="1:23">
      <c r="A25" s="40" t="s">
        <v>203</v>
      </c>
      <c r="B25" s="43">
        <v>22.222222222222221</v>
      </c>
      <c r="C25" s="43">
        <v>37.037037037037038</v>
      </c>
      <c r="D25" s="43">
        <v>40.74074074074074</v>
      </c>
      <c r="E25" s="43">
        <v>0</v>
      </c>
      <c r="G25" s="40" t="s">
        <v>203</v>
      </c>
      <c r="H25" s="43">
        <v>3.4482758620689653</v>
      </c>
      <c r="I25" s="43">
        <v>17.241379310344829</v>
      </c>
      <c r="J25" s="43">
        <v>68.965517241379317</v>
      </c>
      <c r="K25" s="43">
        <v>10.344827586206897</v>
      </c>
      <c r="M25" s="40" t="s">
        <v>203</v>
      </c>
      <c r="N25" s="43">
        <v>0</v>
      </c>
      <c r="O25" s="43">
        <v>46.428571428571431</v>
      </c>
      <c r="P25" s="43">
        <v>50</v>
      </c>
      <c r="Q25" s="43">
        <v>3.5714285714285712</v>
      </c>
      <c r="S25" s="40" t="s">
        <v>203</v>
      </c>
      <c r="T25" s="43">
        <v>14.814814814814813</v>
      </c>
      <c r="U25" s="43">
        <v>25.925925925925924</v>
      </c>
      <c r="V25" s="43">
        <v>51.851851851851848</v>
      </c>
      <c r="W25" s="43">
        <v>7.4074074074074066</v>
      </c>
    </row>
    <row r="26" spans="1:23">
      <c r="A26" s="40" t="s">
        <v>204</v>
      </c>
      <c r="B26" s="43">
        <v>3.4482758620689653</v>
      </c>
      <c r="C26" s="43">
        <v>13.793103448275861</v>
      </c>
      <c r="D26" s="43">
        <v>37.931034482758619</v>
      </c>
      <c r="E26" s="43">
        <v>44.827586206896555</v>
      </c>
      <c r="F26" s="46"/>
      <c r="G26" s="40" t="s">
        <v>204</v>
      </c>
      <c r="H26" s="43">
        <v>3.3333333333333335</v>
      </c>
      <c r="I26" s="43">
        <v>10</v>
      </c>
      <c r="J26" s="43">
        <v>53.333333333333336</v>
      </c>
      <c r="K26" s="43">
        <v>33.333333333333329</v>
      </c>
      <c r="M26" s="40" t="s">
        <v>204</v>
      </c>
      <c r="N26" s="43">
        <v>0</v>
      </c>
      <c r="O26" s="43">
        <v>21.428571428571427</v>
      </c>
      <c r="P26" s="43">
        <v>67.857142857142861</v>
      </c>
      <c r="Q26" s="43">
        <v>10.714285714285714</v>
      </c>
      <c r="S26" s="40" t="s">
        <v>204</v>
      </c>
      <c r="T26" s="43">
        <v>0</v>
      </c>
      <c r="U26" s="43">
        <v>19.230769230769234</v>
      </c>
      <c r="V26" s="43">
        <v>69.230769230769226</v>
      </c>
      <c r="W26" s="43">
        <v>11.538461538461538</v>
      </c>
    </row>
    <row r="27" spans="1:23">
      <c r="C27" s="46"/>
      <c r="D27" s="46"/>
      <c r="E27" s="46"/>
      <c r="F27" s="46"/>
    </row>
    <row r="28" spans="1:23">
      <c r="A28" s="3" t="e">
        <f>#REF!</f>
        <v>#REF!</v>
      </c>
      <c r="B28" s="4" t="e">
        <f>LOOKUP(A28,A19:A26,B19:B26)</f>
        <v>#REF!</v>
      </c>
      <c r="C28" s="4" t="e">
        <f>LOOKUP(A28,A19:A26,C19:C26)</f>
        <v>#REF!</v>
      </c>
      <c r="D28" s="4" t="e">
        <f>LOOKUP(A28,A19:A26,D19:D26)</f>
        <v>#REF!</v>
      </c>
      <c r="E28" s="4" t="e">
        <f>LOOKUP(A28,A19:A26,E19:E26)</f>
        <v>#REF!</v>
      </c>
      <c r="F28" s="18"/>
      <c r="G28" s="3" t="e">
        <f>#REF!</f>
        <v>#REF!</v>
      </c>
      <c r="H28" s="4" t="e">
        <f>LOOKUP(G28,G19:G26,H19:H26)</f>
        <v>#REF!</v>
      </c>
      <c r="I28" s="4" t="e">
        <f>LOOKUP(G28,G19:G26,I19:I26)</f>
        <v>#REF!</v>
      </c>
      <c r="J28" s="4" t="e">
        <f>LOOKUP(G28,G19:G26,J19:J26)</f>
        <v>#REF!</v>
      </c>
      <c r="K28" s="4" t="e">
        <f>LOOKUP(G28,G19:G26,K19:K26)</f>
        <v>#REF!</v>
      </c>
      <c r="L28" s="24"/>
      <c r="M28" s="3" t="e">
        <f>#REF!</f>
        <v>#REF!</v>
      </c>
      <c r="N28" s="4" t="e">
        <f>LOOKUP(M28,M19:M26,N19:N26)</f>
        <v>#REF!</v>
      </c>
      <c r="O28" s="4" t="e">
        <f>LOOKUP(M28,M19:M26,O19:O26)</f>
        <v>#REF!</v>
      </c>
      <c r="P28" s="4" t="e">
        <f>LOOKUP(M28,M19:M26,P19:P26)</f>
        <v>#REF!</v>
      </c>
      <c r="Q28" s="4" t="e">
        <f>LOOKUP(M28,M19:M26,Q19:Q26)</f>
        <v>#REF!</v>
      </c>
      <c r="S28" s="3" t="e">
        <f>#REF!</f>
        <v>#REF!</v>
      </c>
      <c r="T28" s="4" t="e">
        <f>LOOKUP(S28,S19:S26,T19:T26)</f>
        <v>#REF!</v>
      </c>
      <c r="U28" s="4" t="e">
        <f>LOOKUP(S28,S19:S26,U19:U26)</f>
        <v>#REF!</v>
      </c>
      <c r="V28" s="4" t="e">
        <f>LOOKUP(S28,S19:S26,V19:V26)</f>
        <v>#REF!</v>
      </c>
      <c r="W28" s="4" t="e">
        <f>LOOKUP(S28,S19:S26,W19:W26)</f>
        <v>#REF!</v>
      </c>
    </row>
    <row r="31" spans="1:23">
      <c r="C31" s="46"/>
      <c r="D31" s="46"/>
      <c r="E31" s="46"/>
      <c r="F31" s="46"/>
    </row>
    <row r="32" spans="1:23">
      <c r="C32" s="46"/>
      <c r="D32" s="46"/>
      <c r="E32" s="46"/>
      <c r="F32" s="46"/>
    </row>
    <row r="33" spans="3:6">
      <c r="C33" s="46"/>
      <c r="D33" s="46"/>
      <c r="E33" s="46"/>
      <c r="F33" s="46"/>
    </row>
    <row r="34" spans="3:6">
      <c r="C34" s="46"/>
      <c r="D34" s="46"/>
      <c r="E34" s="46"/>
      <c r="F34" s="46"/>
    </row>
    <row r="35" spans="3:6">
      <c r="C35" s="46"/>
      <c r="D35" s="46"/>
      <c r="E35" s="46"/>
      <c r="F35" s="46"/>
    </row>
    <row r="36" spans="3:6">
      <c r="C36" s="46"/>
      <c r="D36" s="46"/>
      <c r="E36" s="46"/>
      <c r="F36" s="46"/>
    </row>
    <row r="37" spans="3:6">
      <c r="C37" s="46"/>
      <c r="D37" s="46"/>
      <c r="E37" s="46"/>
      <c r="F37" s="46"/>
    </row>
    <row r="40" spans="3:6">
      <c r="C40" s="46"/>
      <c r="D40" s="46"/>
      <c r="E40" s="46"/>
      <c r="F40" s="46"/>
    </row>
  </sheetData>
  <dataConsolidate/>
  <pageMargins left="0.19685039370078741" right="0.19685039370078741" top="0.19685039370078741" bottom="0.19685039370078741" header="0.31496062992125984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7</vt:i4>
      </vt:variant>
      <vt:variant>
        <vt:lpstr>Įvardinti diapazonai</vt:lpstr>
      </vt:variant>
      <vt:variant>
        <vt:i4>8</vt:i4>
      </vt:variant>
    </vt:vector>
  </HeadingPairs>
  <TitlesOfParts>
    <vt:vector size="15" baseType="lpstr">
      <vt:lpstr>Mokyklos rezultatai 8 klasė</vt:lpstr>
      <vt:lpstr>p</vt:lpstr>
      <vt:lpstr>Matematika_pildymo_lapas</vt:lpstr>
      <vt:lpstr>Skaitymas_pildymo_lapas</vt:lpstr>
      <vt:lpstr>Rašymas_pildymo_lapas</vt:lpstr>
      <vt:lpstr>Istorija_pildymo_lapas</vt:lpstr>
      <vt:lpstr>rodikliai</vt:lpstr>
      <vt:lpstr>Klase8</vt:lpstr>
      <vt:lpstr>klase8a</vt:lpstr>
      <vt:lpstr>klase8b</vt:lpstr>
      <vt:lpstr>klase8c</vt:lpstr>
      <vt:lpstr>klase8d</vt:lpstr>
      <vt:lpstr>klase8e</vt:lpstr>
      <vt:lpstr>klase8f</vt:lpstr>
      <vt:lpstr>klase8g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Janina Dargytė</dc:creator>
  <cp:lastModifiedBy>Vartotojas</cp:lastModifiedBy>
  <cp:lastPrinted>2013-07-03T10:52:22Z</cp:lastPrinted>
  <dcterms:created xsi:type="dcterms:W3CDTF">2012-09-18T10:54:03Z</dcterms:created>
  <dcterms:modified xsi:type="dcterms:W3CDTF">2013-07-04T08:38:17Z</dcterms:modified>
</cp:coreProperties>
</file>